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zej_sleczek\Documents\Rejestr wyborców\"/>
    </mc:Choice>
  </mc:AlternateContent>
  <xr:revisionPtr revIDLastSave="0" documentId="13_ncr:9_{88C264C4-30A6-49A4-ABB4-05C082BC1D65}" xr6:coauthVersionLast="47" xr6:coauthVersionMax="47" xr10:uidLastSave="{00000000-0000-0000-0000-000000000000}"/>
  <bookViews>
    <workbookView xWindow="-120" yWindow="-120" windowWidth="29040" windowHeight="15720" xr2:uid="{5E60C013-D06E-4F11-9F34-98A785C63F35}"/>
  </bookViews>
  <sheets>
    <sheet name="rejestr_wyborcow_2026_kw_1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5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9" i="1"/>
  <c r="A70" i="1"/>
  <c r="A71" i="1"/>
  <c r="A72" i="1"/>
  <c r="A73" i="1"/>
  <c r="A74" i="1"/>
  <c r="A75" i="1"/>
  <c r="A76" i="1"/>
  <c r="A77" i="1"/>
  <c r="A78" i="1"/>
  <c r="A80" i="1"/>
  <c r="A81" i="1"/>
  <c r="A82" i="1"/>
  <c r="A83" i="1"/>
  <c r="A84" i="1"/>
  <c r="A86" i="1"/>
</calcChain>
</file>

<file path=xl/sharedStrings.xml><?xml version="1.0" encoding="utf-8"?>
<sst xmlns="http://schemas.openxmlformats.org/spreadsheetml/2006/main" count="173" uniqueCount="108">
  <si>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</si>
  <si>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</si>
  <si>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</si>
  <si>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</si>
  <si>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</si>
  <si>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</si>
  <si>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</si>
  <si>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</si>
  <si>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</si>
  <si>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</si>
  <si>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</si>
  <si>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</si>
  <si>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chrzanowski</t>
  </si>
  <si>
    <t>gm. Alwernia</t>
  </si>
  <si>
    <t>chrzanowski</t>
  </si>
  <si>
    <t>Kraków</t>
  </si>
  <si>
    <t>gm. Babice</t>
  </si>
  <si>
    <t>gm. Chrzanów</t>
  </si>
  <si>
    <t>gm. Libiąż</t>
  </si>
  <si>
    <t>gm. Trzebinia</t>
  </si>
  <si>
    <t>Powiat krakowski</t>
  </si>
  <si>
    <t>gm. Czernichów</t>
  </si>
  <si>
    <t>krakowski</t>
  </si>
  <si>
    <t>gm. Igołomia-Wawrzeńczyce</t>
  </si>
  <si>
    <t>gm. Iwanowice</t>
  </si>
  <si>
    <t>gm. Jerzmanowice-Przeginia</t>
  </si>
  <si>
    <t>gm. Kocmyrzów-Luborzyca</t>
  </si>
  <si>
    <t>gm. Krzeszowice</t>
  </si>
  <si>
    <t>gm. Liszki</t>
  </si>
  <si>
    <t>gm. Michałowice</t>
  </si>
  <si>
    <t>gm. Mogilany</t>
  </si>
  <si>
    <t>gm. Skała</t>
  </si>
  <si>
    <t>gm. Skawina</t>
  </si>
  <si>
    <t>gm. Słomniki</t>
  </si>
  <si>
    <t>gm. Sułoszowa</t>
  </si>
  <si>
    <t>gm. Świątniki Górne</t>
  </si>
  <si>
    <t>gm. Wielka Wieś</t>
  </si>
  <si>
    <t>gm. Zabierzów</t>
  </si>
  <si>
    <t>gm. Zielonki</t>
  </si>
  <si>
    <t>Powiat miechowski</t>
  </si>
  <si>
    <t>gm. Charsznica</t>
  </si>
  <si>
    <t>miechowski</t>
  </si>
  <si>
    <t>gm. Gołcza</t>
  </si>
  <si>
    <t>gm. Kozłów</t>
  </si>
  <si>
    <t>gm. Książ Wielki</t>
  </si>
  <si>
    <t>gm. Miechów</t>
  </si>
  <si>
    <t>gm. Racławice</t>
  </si>
  <si>
    <t>gm. Słaboszów</t>
  </si>
  <si>
    <t>Powiat myślenicki</t>
  </si>
  <si>
    <t>gm. Dobczyce</t>
  </si>
  <si>
    <t>myślenicki</t>
  </si>
  <si>
    <t>gm. Lubień</t>
  </si>
  <si>
    <t>gm. Myślenice</t>
  </si>
  <si>
    <t>gm. Pcim</t>
  </si>
  <si>
    <t>gm. Raciechowice</t>
  </si>
  <si>
    <t>gm. Siepraw</t>
  </si>
  <si>
    <t>gm. Sułkowice</t>
  </si>
  <si>
    <t>gm. Tokarnia</t>
  </si>
  <si>
    <t>gm. Wiśniowa</t>
  </si>
  <si>
    <t>Powiat olkuski</t>
  </si>
  <si>
    <t>m. Bukowno</t>
  </si>
  <si>
    <t>olkuski</t>
  </si>
  <si>
    <t>gm. Bolesław</t>
  </si>
  <si>
    <t>gm. Klucze</t>
  </si>
  <si>
    <t>gm. Olkusz</t>
  </si>
  <si>
    <t>gm. Trzyciąż</t>
  </si>
  <si>
    <t>gm. Wolbrom</t>
  </si>
  <si>
    <t>Powiat oświęcimski</t>
  </si>
  <si>
    <t>m. Oświęcim</t>
  </si>
  <si>
    <t>oświęcimski</t>
  </si>
  <si>
    <t>gm. Brzeszcze</t>
  </si>
  <si>
    <t>gm. Chełmek</t>
  </si>
  <si>
    <t>gm. Kęty</t>
  </si>
  <si>
    <t>gm. Osiek</t>
  </si>
  <si>
    <t>gm. Oświęcim</t>
  </si>
  <si>
    <t>gm. Polanka Wielka</t>
  </si>
  <si>
    <t>gm. Przeciszów</t>
  </si>
  <si>
    <t>gm. Zator</t>
  </si>
  <si>
    <t>Powiat proszowicki</t>
  </si>
  <si>
    <t>gm. Koniusza</t>
  </si>
  <si>
    <t>proszowicki</t>
  </si>
  <si>
    <t>gm. Koszyce</t>
  </si>
  <si>
    <t>gm. Nowe Brzesko</t>
  </si>
  <si>
    <t>gm. Pałecznica</t>
  </si>
  <si>
    <t>gm. Proszowice</t>
  </si>
  <si>
    <t>gm. Radziemice</t>
  </si>
  <si>
    <t>Powiat wadowicki</t>
  </si>
  <si>
    <t>gm. Andrychów</t>
  </si>
  <si>
    <t>wadowicki</t>
  </si>
  <si>
    <t>gm. Brzeźnica</t>
  </si>
  <si>
    <t>gm. Kalwaria Zebrzydowska</t>
  </si>
  <si>
    <t>gm. Lanckorona</t>
  </si>
  <si>
    <t>gm. Mucharz</t>
  </si>
  <si>
    <t>gm. Spytkowice</t>
  </si>
  <si>
    <t>gm. Stryszów</t>
  </si>
  <si>
    <t>gm. Tomice</t>
  </si>
  <si>
    <t>gm. Wadowice</t>
  </si>
  <si>
    <t>gm. Wieprz</t>
  </si>
  <si>
    <t>Powiat wielicki</t>
  </si>
  <si>
    <t>gm. Biskupice</t>
  </si>
  <si>
    <t>wielicki</t>
  </si>
  <si>
    <t>gm. Gdów</t>
  </si>
  <si>
    <t>gm. Kłaj</t>
  </si>
  <si>
    <t>gm. Niepołomice</t>
  </si>
  <si>
    <t>gm. Wieliczka</t>
  </si>
  <si>
    <t>Miasto na prawach powiatu</t>
  </si>
  <si>
    <t>m. Kraków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</si>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</sst>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0" fillId="0" borderId="10" xfId="0" applyBorder="1"/>
    <xf numFmtId="0" fontId="19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5493-91A6-4490-85A6-F578AF016F65}">
  <sheetPr>
    <pageSetUpPr fitToPage="1"/>
  </sheetPr>
  <dimension ref="A1:L87"/>
  <sheetViews>
    <sheetView tabSelected="1" workbookViewId="0">
      <selection activeCell="A90" sqref="A90"/>
    </sheetView>
  </sheetViews>
  <sheetFormatPr defaultRowHeight="15" x14ac:dyDescent="0.25"/>
  <cols>
    <col min="1" max="1" width="12.42578125" customWidth="1"/>
    <col min="2" max="2" width="27.42578125" customWidth="1"/>
    <col min="3" max="3" width="14.5703125" customWidth="1"/>
    <col min="4" max="4" width="13.42578125" customWidth="1"/>
    <col min="5" max="5" width="13" customWidth="1"/>
    <col min="6" max="6" width="13.140625" customWidth="1"/>
    <col min="7" max="7" width="12.85546875" customWidth="1"/>
    <col min="8" max="8" width="15.42578125" customWidth="1"/>
    <col min="9" max="9" width="14.5703125" customWidth="1"/>
    <col min="10" max="10" width="13.5703125" customWidth="1"/>
    <col min="11" max="11" width="14.5703125" customWidth="1"/>
    <col min="12" max="12" width="14.42578125" customWidth="1"/>
  </cols>
  <sheetData>
    <row r="1" spans="1:12" ht="148.5" customHeight="1" x14ac:dyDescent="0.25">
      <c r="A1" s="6" t="s">
        <v>0</v>
      </c>
      <c r="B1" s="6" t="s">
        <v>1</v>
      </c>
      <c r="C1" s="6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4" t="s">
        <v>9</v>
      </c>
      <c r="K1" s="3" t="s">
        <v>10</v>
      </c>
      <c r="L1" s="5" t="s">
        <v>11</v>
      </c>
    </row>
    <row r="2" spans="1:12" x14ac:dyDescent="0.25">
      <c r="A2" s="6" t="s">
        <v>12</v>
      </c>
      <c r="B2" s="6"/>
      <c r="C2" s="6"/>
      <c r="D2" s="6">
        <v>111491</v>
      </c>
      <c r="E2" s="6">
        <v>93402</v>
      </c>
      <c r="F2" s="6">
        <v>92321</v>
      </c>
      <c r="G2" s="6">
        <v>1081</v>
      </c>
      <c r="H2" s="6">
        <v>3</v>
      </c>
      <c r="I2" s="6">
        <v>1</v>
      </c>
      <c r="J2" s="6">
        <v>298</v>
      </c>
      <c r="K2" s="6">
        <v>0</v>
      </c>
      <c r="L2" s="6">
        <v>0</v>
      </c>
    </row>
    <row r="3" spans="1:12" x14ac:dyDescent="0.25">
      <c r="A3" s="6" t="str">
        <f>"120301"</f>
        <v>120301</v>
      </c>
      <c r="B3" s="6" t="s">
        <v>13</v>
      </c>
      <c r="C3" s="6" t="s">
        <v>14</v>
      </c>
      <c r="D3" s="6">
        <v>11941</v>
      </c>
      <c r="E3" s="6">
        <v>9849</v>
      </c>
      <c r="F3" s="6">
        <v>9740</v>
      </c>
      <c r="G3" s="6">
        <v>109</v>
      </c>
      <c r="H3" s="6">
        <v>0</v>
      </c>
      <c r="I3" s="6">
        <v>1</v>
      </c>
      <c r="J3" s="6">
        <v>37</v>
      </c>
      <c r="K3" s="6">
        <v>0</v>
      </c>
      <c r="L3" s="6">
        <v>0</v>
      </c>
    </row>
    <row r="4" spans="1:12" x14ac:dyDescent="0.25">
      <c r="A4" s="6" t="str">
        <f>"120302"</f>
        <v>120302</v>
      </c>
      <c r="B4" s="6" t="s">
        <v>16</v>
      </c>
      <c r="C4" s="6" t="s">
        <v>14</v>
      </c>
      <c r="D4" s="6">
        <v>8835</v>
      </c>
      <c r="E4" s="6">
        <v>7269</v>
      </c>
      <c r="F4" s="6">
        <v>7173</v>
      </c>
      <c r="G4" s="6">
        <v>96</v>
      </c>
      <c r="H4" s="6">
        <v>3</v>
      </c>
      <c r="I4" s="6">
        <v>0</v>
      </c>
      <c r="J4" s="6">
        <v>14</v>
      </c>
      <c r="K4" s="6">
        <v>0</v>
      </c>
      <c r="L4" s="6">
        <v>0</v>
      </c>
    </row>
    <row r="5" spans="1:12" x14ac:dyDescent="0.25">
      <c r="A5" s="6" t="str">
        <f>"120303"</f>
        <v>120303</v>
      </c>
      <c r="B5" s="6" t="s">
        <v>17</v>
      </c>
      <c r="C5" s="6" t="s">
        <v>14</v>
      </c>
      <c r="D5" s="6">
        <v>40115</v>
      </c>
      <c r="E5" s="6">
        <v>34086</v>
      </c>
      <c r="F5" s="6">
        <v>33622</v>
      </c>
      <c r="G5" s="6">
        <v>464</v>
      </c>
      <c r="H5" s="6">
        <v>0</v>
      </c>
      <c r="I5" s="6">
        <v>0</v>
      </c>
      <c r="J5" s="6">
        <v>119</v>
      </c>
      <c r="K5" s="6">
        <v>0</v>
      </c>
      <c r="L5" s="6">
        <v>0</v>
      </c>
    </row>
    <row r="6" spans="1:12" x14ac:dyDescent="0.25">
      <c r="A6" s="6" t="str">
        <f>"120304"</f>
        <v>120304</v>
      </c>
      <c r="B6" s="6" t="s">
        <v>18</v>
      </c>
      <c r="C6" s="6" t="s">
        <v>14</v>
      </c>
      <c r="D6" s="6">
        <v>20309</v>
      </c>
      <c r="E6" s="6">
        <v>16843</v>
      </c>
      <c r="F6" s="6">
        <v>16727</v>
      </c>
      <c r="G6" s="6">
        <v>116</v>
      </c>
      <c r="H6" s="6">
        <v>0</v>
      </c>
      <c r="I6" s="6">
        <v>0</v>
      </c>
      <c r="J6" s="6">
        <v>57</v>
      </c>
      <c r="K6" s="6">
        <v>0</v>
      </c>
      <c r="L6" s="6">
        <v>0</v>
      </c>
    </row>
    <row r="7" spans="1:12" x14ac:dyDescent="0.25">
      <c r="A7" s="6" t="str">
        <f>"120305"</f>
        <v>120305</v>
      </c>
      <c r="B7" s="6" t="s">
        <v>19</v>
      </c>
      <c r="C7" s="6" t="s">
        <v>14</v>
      </c>
      <c r="D7" s="6">
        <v>30291</v>
      </c>
      <c r="E7" s="6">
        <v>25355</v>
      </c>
      <c r="F7" s="6">
        <v>25059</v>
      </c>
      <c r="G7" s="6">
        <v>296</v>
      </c>
      <c r="H7" s="6">
        <v>0</v>
      </c>
      <c r="I7" s="6">
        <v>0</v>
      </c>
      <c r="J7" s="6">
        <v>71</v>
      </c>
      <c r="K7" s="6">
        <v>0</v>
      </c>
      <c r="L7" s="6">
        <v>0</v>
      </c>
    </row>
    <row r="8" spans="1:12" x14ac:dyDescent="0.25">
      <c r="A8" s="7" t="s">
        <v>20</v>
      </c>
      <c r="B8" s="7"/>
      <c r="C8" s="7"/>
      <c r="D8" s="7">
        <v>284222</v>
      </c>
      <c r="E8" s="7">
        <v>225964</v>
      </c>
      <c r="F8" s="7">
        <v>220017</v>
      </c>
      <c r="G8" s="7">
        <v>5947</v>
      </c>
      <c r="H8" s="7">
        <v>48</v>
      </c>
      <c r="I8" s="7">
        <v>5</v>
      </c>
      <c r="J8" s="7">
        <v>817</v>
      </c>
      <c r="K8" s="7">
        <v>0</v>
      </c>
      <c r="L8" s="7">
        <v>0</v>
      </c>
    </row>
    <row r="9" spans="1:12" x14ac:dyDescent="0.25">
      <c r="A9" s="6" t="str">
        <f>"120601"</f>
        <v>120601</v>
      </c>
      <c r="B9" s="6" t="s">
        <v>21</v>
      </c>
      <c r="C9" s="6" t="s">
        <v>22</v>
      </c>
      <c r="D9" s="6">
        <v>14757</v>
      </c>
      <c r="E9" s="6">
        <v>11807</v>
      </c>
      <c r="F9" s="6">
        <v>11568</v>
      </c>
      <c r="G9" s="6">
        <v>239</v>
      </c>
      <c r="H9" s="6">
        <v>1</v>
      </c>
      <c r="I9" s="6">
        <v>0</v>
      </c>
      <c r="J9" s="6">
        <v>34</v>
      </c>
      <c r="K9" s="6">
        <v>0</v>
      </c>
      <c r="L9" s="6">
        <v>0</v>
      </c>
    </row>
    <row r="10" spans="1:12" x14ac:dyDescent="0.25">
      <c r="A10" s="6" t="str">
        <f>"120602"</f>
        <v>120602</v>
      </c>
      <c r="B10" s="6" t="s">
        <v>23</v>
      </c>
      <c r="C10" s="6" t="s">
        <v>22</v>
      </c>
      <c r="D10" s="6">
        <v>7559</v>
      </c>
      <c r="E10" s="6">
        <v>6131</v>
      </c>
      <c r="F10" s="6">
        <v>6001</v>
      </c>
      <c r="G10" s="6">
        <v>130</v>
      </c>
      <c r="H10" s="6">
        <v>0</v>
      </c>
      <c r="I10" s="6">
        <v>0</v>
      </c>
      <c r="J10" s="6">
        <v>18</v>
      </c>
      <c r="K10" s="6">
        <v>0</v>
      </c>
      <c r="L10" s="6">
        <v>0</v>
      </c>
    </row>
    <row r="11" spans="1:12" x14ac:dyDescent="0.25">
      <c r="A11" s="6" t="str">
        <f>"120603"</f>
        <v>120603</v>
      </c>
      <c r="B11" s="6" t="s">
        <v>24</v>
      </c>
      <c r="C11" s="6" t="s">
        <v>22</v>
      </c>
      <c r="D11" s="6">
        <v>9335</v>
      </c>
      <c r="E11" s="6">
        <v>7471</v>
      </c>
      <c r="F11" s="6">
        <v>7275</v>
      </c>
      <c r="G11" s="6">
        <v>196</v>
      </c>
      <c r="H11" s="6">
        <v>0</v>
      </c>
      <c r="I11" s="6">
        <v>0</v>
      </c>
      <c r="J11" s="6">
        <v>17</v>
      </c>
      <c r="K11" s="6">
        <v>0</v>
      </c>
      <c r="L11" s="6">
        <v>0</v>
      </c>
    </row>
    <row r="12" spans="1:12" x14ac:dyDescent="0.25">
      <c r="A12" s="6" t="str">
        <f>"120604"</f>
        <v>120604</v>
      </c>
      <c r="B12" s="6" t="s">
        <v>25</v>
      </c>
      <c r="C12" s="6" t="s">
        <v>22</v>
      </c>
      <c r="D12" s="6">
        <v>10841</v>
      </c>
      <c r="E12" s="6">
        <v>8765</v>
      </c>
      <c r="F12" s="6">
        <v>8630</v>
      </c>
      <c r="G12" s="6">
        <v>135</v>
      </c>
      <c r="H12" s="6">
        <v>0</v>
      </c>
      <c r="I12" s="6">
        <v>0</v>
      </c>
      <c r="J12" s="6">
        <v>33</v>
      </c>
      <c r="K12" s="6">
        <v>0</v>
      </c>
      <c r="L12" s="6">
        <v>0</v>
      </c>
    </row>
    <row r="13" spans="1:12" x14ac:dyDescent="0.25">
      <c r="A13" s="6" t="str">
        <f>"120605"</f>
        <v>120605</v>
      </c>
      <c r="B13" s="6" t="s">
        <v>26</v>
      </c>
      <c r="C13" s="6" t="s">
        <v>22</v>
      </c>
      <c r="D13" s="6">
        <v>16989</v>
      </c>
      <c r="E13" s="6">
        <v>13430</v>
      </c>
      <c r="F13" s="6">
        <v>12961</v>
      </c>
      <c r="G13" s="6">
        <v>469</v>
      </c>
      <c r="H13" s="6">
        <v>3</v>
      </c>
      <c r="I13" s="6">
        <v>0</v>
      </c>
      <c r="J13" s="6">
        <v>96</v>
      </c>
      <c r="K13" s="6">
        <v>0</v>
      </c>
      <c r="L13" s="6">
        <v>0</v>
      </c>
    </row>
    <row r="14" spans="1:12" x14ac:dyDescent="0.25">
      <c r="A14" s="6" t="str">
        <f>"120606"</f>
        <v>120606</v>
      </c>
      <c r="B14" s="6" t="s">
        <v>27</v>
      </c>
      <c r="C14" s="6" t="s">
        <v>22</v>
      </c>
      <c r="D14" s="6">
        <v>30536</v>
      </c>
      <c r="E14" s="6">
        <v>25107</v>
      </c>
      <c r="F14" s="6">
        <v>24763</v>
      </c>
      <c r="G14" s="6">
        <v>344</v>
      </c>
      <c r="H14" s="6">
        <v>6</v>
      </c>
      <c r="I14" s="6">
        <v>0</v>
      </c>
      <c r="J14" s="6">
        <v>95</v>
      </c>
      <c r="K14" s="6">
        <v>0</v>
      </c>
      <c r="L14" s="6">
        <v>0</v>
      </c>
    </row>
    <row r="15" spans="1:12" x14ac:dyDescent="0.25">
      <c r="A15" s="6" t="str">
        <f>"120607"</f>
        <v>120607</v>
      </c>
      <c r="B15" s="6" t="s">
        <v>28</v>
      </c>
      <c r="C15" s="6" t="s">
        <v>22</v>
      </c>
      <c r="D15" s="6">
        <v>17729</v>
      </c>
      <c r="E15" s="6">
        <v>13959</v>
      </c>
      <c r="F15" s="6">
        <v>13612</v>
      </c>
      <c r="G15" s="6">
        <v>347</v>
      </c>
      <c r="H15" s="6">
        <v>2</v>
      </c>
      <c r="I15" s="6">
        <v>0</v>
      </c>
      <c r="J15" s="6">
        <v>46</v>
      </c>
      <c r="K15" s="6">
        <v>0</v>
      </c>
      <c r="L15" s="6">
        <v>0</v>
      </c>
    </row>
    <row r="16" spans="1:12" x14ac:dyDescent="0.25">
      <c r="A16" s="6" t="str">
        <f>"120608"</f>
        <v>120608</v>
      </c>
      <c r="B16" s="6" t="s">
        <v>29</v>
      </c>
      <c r="C16" s="6" t="s">
        <v>22</v>
      </c>
      <c r="D16" s="6">
        <v>11718</v>
      </c>
      <c r="E16" s="6">
        <v>9169</v>
      </c>
      <c r="F16" s="6">
        <v>8755</v>
      </c>
      <c r="G16" s="6">
        <v>414</v>
      </c>
      <c r="H16" s="6">
        <v>2</v>
      </c>
      <c r="I16" s="6">
        <v>0</v>
      </c>
      <c r="J16" s="6">
        <v>24</v>
      </c>
      <c r="K16" s="6">
        <v>0</v>
      </c>
      <c r="L16" s="6">
        <v>0</v>
      </c>
    </row>
    <row r="17" spans="1:12" x14ac:dyDescent="0.25">
      <c r="A17" s="6" t="str">
        <f>"120609"</f>
        <v>120609</v>
      </c>
      <c r="B17" s="6" t="s">
        <v>30</v>
      </c>
      <c r="C17" s="6" t="s">
        <v>22</v>
      </c>
      <c r="D17" s="6">
        <v>14955</v>
      </c>
      <c r="E17" s="6">
        <v>11697</v>
      </c>
      <c r="F17" s="6">
        <v>11327</v>
      </c>
      <c r="G17" s="6">
        <v>370</v>
      </c>
      <c r="H17" s="6">
        <v>4</v>
      </c>
      <c r="I17" s="6">
        <v>0</v>
      </c>
      <c r="J17" s="6">
        <v>29</v>
      </c>
      <c r="K17" s="6">
        <v>0</v>
      </c>
      <c r="L17" s="6">
        <v>0</v>
      </c>
    </row>
    <row r="18" spans="1:12" x14ac:dyDescent="0.25">
      <c r="A18" s="6" t="str">
        <f>"120610"</f>
        <v>120610</v>
      </c>
      <c r="B18" s="6" t="s">
        <v>31</v>
      </c>
      <c r="C18" s="6" t="s">
        <v>22</v>
      </c>
      <c r="D18" s="6">
        <v>10460</v>
      </c>
      <c r="E18" s="6">
        <v>8431</v>
      </c>
      <c r="F18" s="6">
        <v>8185</v>
      </c>
      <c r="G18" s="6">
        <v>246</v>
      </c>
      <c r="H18" s="6">
        <v>1</v>
      </c>
      <c r="I18" s="6">
        <v>0</v>
      </c>
      <c r="J18" s="6">
        <v>41</v>
      </c>
      <c r="K18" s="6">
        <v>0</v>
      </c>
      <c r="L18" s="6">
        <v>0</v>
      </c>
    </row>
    <row r="19" spans="1:12" x14ac:dyDescent="0.25">
      <c r="A19" s="6" t="str">
        <f>"120611"</f>
        <v>120611</v>
      </c>
      <c r="B19" s="6" t="s">
        <v>32</v>
      </c>
      <c r="C19" s="6" t="s">
        <v>22</v>
      </c>
      <c r="D19" s="6">
        <v>41816</v>
      </c>
      <c r="E19" s="6">
        <v>33787</v>
      </c>
      <c r="F19" s="6">
        <v>33368</v>
      </c>
      <c r="G19" s="6">
        <v>419</v>
      </c>
      <c r="H19" s="6">
        <v>1</v>
      </c>
      <c r="I19" s="6">
        <v>0</v>
      </c>
      <c r="J19" s="6">
        <v>106</v>
      </c>
      <c r="K19" s="6">
        <v>0</v>
      </c>
      <c r="L19" s="6">
        <v>0</v>
      </c>
    </row>
    <row r="20" spans="1:12" x14ac:dyDescent="0.25">
      <c r="A20" s="6" t="str">
        <f>"120612"</f>
        <v>120612</v>
      </c>
      <c r="B20" s="6" t="s">
        <v>33</v>
      </c>
      <c r="C20" s="6" t="s">
        <v>22</v>
      </c>
      <c r="D20" s="6">
        <v>13064</v>
      </c>
      <c r="E20" s="6">
        <v>10648</v>
      </c>
      <c r="F20" s="6">
        <v>10464</v>
      </c>
      <c r="G20" s="6">
        <v>184</v>
      </c>
      <c r="H20" s="6">
        <v>1</v>
      </c>
      <c r="I20" s="6">
        <v>0</v>
      </c>
      <c r="J20" s="6">
        <v>37</v>
      </c>
      <c r="K20" s="6">
        <v>0</v>
      </c>
      <c r="L20" s="6">
        <v>0</v>
      </c>
    </row>
    <row r="21" spans="1:12" x14ac:dyDescent="0.25">
      <c r="A21" s="6" t="str">
        <f>"120613"</f>
        <v>120613</v>
      </c>
      <c r="B21" s="6" t="s">
        <v>34</v>
      </c>
      <c r="C21" s="6" t="s">
        <v>22</v>
      </c>
      <c r="D21" s="6">
        <v>5572</v>
      </c>
      <c r="E21" s="6">
        <v>4474</v>
      </c>
      <c r="F21" s="6">
        <v>4408</v>
      </c>
      <c r="G21" s="6">
        <v>66</v>
      </c>
      <c r="H21" s="6">
        <v>0</v>
      </c>
      <c r="I21" s="6">
        <v>0</v>
      </c>
      <c r="J21" s="6">
        <v>12</v>
      </c>
      <c r="K21" s="6">
        <v>0</v>
      </c>
      <c r="L21" s="6">
        <v>0</v>
      </c>
    </row>
    <row r="22" spans="1:12" x14ac:dyDescent="0.25">
      <c r="A22" s="6" t="str">
        <f>"120614"</f>
        <v>120614</v>
      </c>
      <c r="B22" s="6" t="s">
        <v>35</v>
      </c>
      <c r="C22" s="6" t="s">
        <v>22</v>
      </c>
      <c r="D22" s="6">
        <v>10586</v>
      </c>
      <c r="E22" s="6">
        <v>8392</v>
      </c>
      <c r="F22" s="6">
        <v>8124</v>
      </c>
      <c r="G22" s="6">
        <v>268</v>
      </c>
      <c r="H22" s="6">
        <v>3</v>
      </c>
      <c r="I22" s="6">
        <v>1</v>
      </c>
      <c r="J22" s="6">
        <v>16</v>
      </c>
      <c r="K22" s="6">
        <v>0</v>
      </c>
      <c r="L22" s="6">
        <v>0</v>
      </c>
    </row>
    <row r="23" spans="1:12" x14ac:dyDescent="0.25">
      <c r="A23" s="6" t="str">
        <f>"120615"</f>
        <v>120615</v>
      </c>
      <c r="B23" s="6" t="s">
        <v>36</v>
      </c>
      <c r="C23" s="6" t="s">
        <v>22</v>
      </c>
      <c r="D23" s="6">
        <v>15511</v>
      </c>
      <c r="E23" s="6">
        <v>11739</v>
      </c>
      <c r="F23" s="6">
        <v>11305</v>
      </c>
      <c r="G23" s="6">
        <v>434</v>
      </c>
      <c r="H23" s="6">
        <v>9</v>
      </c>
      <c r="I23" s="6">
        <v>0</v>
      </c>
      <c r="J23" s="6">
        <v>18</v>
      </c>
      <c r="K23" s="6">
        <v>0</v>
      </c>
      <c r="L23" s="6">
        <v>0</v>
      </c>
    </row>
    <row r="24" spans="1:12" x14ac:dyDescent="0.25">
      <c r="A24" s="6" t="str">
        <f>"120616"</f>
        <v>120616</v>
      </c>
      <c r="B24" s="6" t="s">
        <v>37</v>
      </c>
      <c r="C24" s="6" t="s">
        <v>22</v>
      </c>
      <c r="D24" s="6">
        <v>27843</v>
      </c>
      <c r="E24" s="6">
        <v>22111</v>
      </c>
      <c r="F24" s="6">
        <v>21071</v>
      </c>
      <c r="G24" s="6">
        <v>1040</v>
      </c>
      <c r="H24" s="6">
        <v>7</v>
      </c>
      <c r="I24" s="6">
        <v>2</v>
      </c>
      <c r="J24" s="6">
        <v>134</v>
      </c>
      <c r="K24" s="6">
        <v>0</v>
      </c>
      <c r="L24" s="6">
        <v>0</v>
      </c>
    </row>
    <row r="25" spans="1:12" x14ac:dyDescent="0.25">
      <c r="A25" s="6" t="str">
        <f>"120617"</f>
        <v>120617</v>
      </c>
      <c r="B25" s="6" t="s">
        <v>38</v>
      </c>
      <c r="C25" s="6" t="s">
        <v>22</v>
      </c>
      <c r="D25" s="6">
        <v>24951</v>
      </c>
      <c r="E25" s="6">
        <v>18846</v>
      </c>
      <c r="F25" s="6">
        <v>18200</v>
      </c>
      <c r="G25" s="6">
        <v>646</v>
      </c>
      <c r="H25" s="6">
        <v>8</v>
      </c>
      <c r="I25" s="6">
        <v>2</v>
      </c>
      <c r="J25" s="6">
        <v>61</v>
      </c>
      <c r="K25" s="6">
        <v>0</v>
      </c>
      <c r="L25" s="6">
        <v>0</v>
      </c>
    </row>
    <row r="26" spans="1:12" x14ac:dyDescent="0.25">
      <c r="A26" s="7" t="s">
        <v>39</v>
      </c>
      <c r="B26" s="7"/>
      <c r="C26" s="7"/>
      <c r="D26" s="7">
        <v>45862</v>
      </c>
      <c r="E26" s="7">
        <v>38057</v>
      </c>
      <c r="F26" s="7">
        <v>37383</v>
      </c>
      <c r="G26" s="7">
        <v>674</v>
      </c>
      <c r="H26" s="7">
        <v>2</v>
      </c>
      <c r="I26" s="7">
        <v>1</v>
      </c>
      <c r="J26" s="7">
        <v>194</v>
      </c>
      <c r="K26" s="7">
        <v>0</v>
      </c>
      <c r="L26" s="7">
        <v>0</v>
      </c>
    </row>
    <row r="27" spans="1:12" x14ac:dyDescent="0.25">
      <c r="A27" s="6" t="str">
        <f>"120801"</f>
        <v>120801</v>
      </c>
      <c r="B27" s="6" t="s">
        <v>40</v>
      </c>
      <c r="C27" s="6" t="s">
        <v>41</v>
      </c>
      <c r="D27" s="6">
        <v>6956</v>
      </c>
      <c r="E27" s="6">
        <v>5852</v>
      </c>
      <c r="F27" s="6">
        <v>5794</v>
      </c>
      <c r="G27" s="6">
        <v>58</v>
      </c>
      <c r="H27" s="6">
        <v>0</v>
      </c>
      <c r="I27" s="6">
        <v>1</v>
      </c>
      <c r="J27" s="6">
        <v>19</v>
      </c>
      <c r="K27" s="6">
        <v>0</v>
      </c>
      <c r="L27" s="6">
        <v>0</v>
      </c>
    </row>
    <row r="28" spans="1:12" x14ac:dyDescent="0.25">
      <c r="A28" s="6" t="str">
        <f>"120802"</f>
        <v>120802</v>
      </c>
      <c r="B28" s="6" t="s">
        <v>42</v>
      </c>
      <c r="C28" s="6" t="s">
        <v>41</v>
      </c>
      <c r="D28" s="6">
        <v>5897</v>
      </c>
      <c r="E28" s="6">
        <v>4821</v>
      </c>
      <c r="F28" s="6">
        <v>4729</v>
      </c>
      <c r="G28" s="6">
        <v>92</v>
      </c>
      <c r="H28" s="6">
        <v>0</v>
      </c>
      <c r="I28" s="6">
        <v>0</v>
      </c>
      <c r="J28" s="6">
        <v>16</v>
      </c>
      <c r="K28" s="6">
        <v>0</v>
      </c>
      <c r="L28" s="6">
        <v>0</v>
      </c>
    </row>
    <row r="29" spans="1:12" x14ac:dyDescent="0.25">
      <c r="A29" s="6" t="str">
        <f>"120803"</f>
        <v>120803</v>
      </c>
      <c r="B29" s="6" t="s">
        <v>43</v>
      </c>
      <c r="C29" s="6" t="s">
        <v>41</v>
      </c>
      <c r="D29" s="6">
        <v>4373</v>
      </c>
      <c r="E29" s="6">
        <v>3700</v>
      </c>
      <c r="F29" s="6">
        <v>3600</v>
      </c>
      <c r="G29" s="6">
        <v>100</v>
      </c>
      <c r="H29" s="6">
        <v>0</v>
      </c>
      <c r="I29" s="6">
        <v>0</v>
      </c>
      <c r="J29" s="6">
        <v>7</v>
      </c>
      <c r="K29" s="6">
        <v>0</v>
      </c>
      <c r="L29" s="6">
        <v>0</v>
      </c>
    </row>
    <row r="30" spans="1:12" x14ac:dyDescent="0.25">
      <c r="A30" s="6" t="str">
        <f>"120804"</f>
        <v>120804</v>
      </c>
      <c r="B30" s="6" t="s">
        <v>44</v>
      </c>
      <c r="C30" s="6" t="s">
        <v>41</v>
      </c>
      <c r="D30" s="6">
        <v>4846</v>
      </c>
      <c r="E30" s="6">
        <v>3983</v>
      </c>
      <c r="F30" s="6">
        <v>3887</v>
      </c>
      <c r="G30" s="6">
        <v>96</v>
      </c>
      <c r="H30" s="6">
        <v>0</v>
      </c>
      <c r="I30" s="6">
        <v>0</v>
      </c>
      <c r="J30" s="6">
        <v>43</v>
      </c>
      <c r="K30" s="6">
        <v>0</v>
      </c>
      <c r="L30" s="6">
        <v>0</v>
      </c>
    </row>
    <row r="31" spans="1:12" x14ac:dyDescent="0.25">
      <c r="A31" s="6" t="str">
        <f>"120805"</f>
        <v>120805</v>
      </c>
      <c r="B31" s="6" t="s">
        <v>45</v>
      </c>
      <c r="C31" s="6" t="s">
        <v>41</v>
      </c>
      <c r="D31" s="6">
        <v>17994</v>
      </c>
      <c r="E31" s="6">
        <v>14913</v>
      </c>
      <c r="F31" s="6">
        <v>14724</v>
      </c>
      <c r="G31" s="6">
        <v>189</v>
      </c>
      <c r="H31" s="6">
        <v>1</v>
      </c>
      <c r="I31" s="6">
        <v>0</v>
      </c>
      <c r="J31" s="6">
        <v>98</v>
      </c>
      <c r="K31" s="6">
        <v>0</v>
      </c>
      <c r="L31" s="6">
        <v>0</v>
      </c>
    </row>
    <row r="32" spans="1:12" x14ac:dyDescent="0.25">
      <c r="A32" s="6" t="str">
        <f>"120806"</f>
        <v>120806</v>
      </c>
      <c r="B32" s="6" t="s">
        <v>46</v>
      </c>
      <c r="C32" s="6" t="s">
        <v>41</v>
      </c>
      <c r="D32" s="6">
        <v>2454</v>
      </c>
      <c r="E32" s="6">
        <v>1968</v>
      </c>
      <c r="F32" s="6">
        <v>1895</v>
      </c>
      <c r="G32" s="6">
        <v>73</v>
      </c>
      <c r="H32" s="6">
        <v>0</v>
      </c>
      <c r="I32" s="6">
        <v>0</v>
      </c>
      <c r="J32" s="6">
        <v>6</v>
      </c>
      <c r="K32" s="6">
        <v>0</v>
      </c>
      <c r="L32" s="6">
        <v>0</v>
      </c>
    </row>
    <row r="33" spans="1:12" x14ac:dyDescent="0.25">
      <c r="A33" s="6" t="str">
        <f>"120807"</f>
        <v>120807</v>
      </c>
      <c r="B33" s="6" t="s">
        <v>47</v>
      </c>
      <c r="C33" s="6" t="s">
        <v>41</v>
      </c>
      <c r="D33" s="6">
        <v>3342</v>
      </c>
      <c r="E33" s="6">
        <v>2820</v>
      </c>
      <c r="F33" s="6">
        <v>2754</v>
      </c>
      <c r="G33" s="6">
        <v>66</v>
      </c>
      <c r="H33" s="6">
        <v>1</v>
      </c>
      <c r="I33" s="6">
        <v>0</v>
      </c>
      <c r="J33" s="6">
        <v>5</v>
      </c>
      <c r="K33" s="6">
        <v>0</v>
      </c>
      <c r="L33" s="6">
        <v>0</v>
      </c>
    </row>
    <row r="34" spans="1:12" x14ac:dyDescent="0.25">
      <c r="A34" s="7" t="s">
        <v>48</v>
      </c>
      <c r="B34" s="7"/>
      <c r="C34" s="7"/>
      <c r="D34" s="7">
        <v>127746</v>
      </c>
      <c r="E34" s="7">
        <v>99924</v>
      </c>
      <c r="F34" s="7">
        <v>98918</v>
      </c>
      <c r="G34" s="7">
        <v>1006</v>
      </c>
      <c r="H34" s="7">
        <v>5</v>
      </c>
      <c r="I34" s="7">
        <v>0</v>
      </c>
      <c r="J34" s="7">
        <v>327</v>
      </c>
      <c r="K34" s="7">
        <v>0</v>
      </c>
      <c r="L34" s="7">
        <v>0</v>
      </c>
    </row>
    <row r="35" spans="1:12" x14ac:dyDescent="0.25">
      <c r="A35" s="6" t="str">
        <f>"120901"</f>
        <v>120901</v>
      </c>
      <c r="B35" s="6" t="s">
        <v>49</v>
      </c>
      <c r="C35" s="6" t="s">
        <v>50</v>
      </c>
      <c r="D35" s="6">
        <v>15254</v>
      </c>
      <c r="E35" s="6">
        <v>12004</v>
      </c>
      <c r="F35" s="6">
        <v>11771</v>
      </c>
      <c r="G35" s="6">
        <v>233</v>
      </c>
      <c r="H35" s="6">
        <v>0</v>
      </c>
      <c r="I35" s="6">
        <v>0</v>
      </c>
      <c r="J35" s="6">
        <v>21</v>
      </c>
      <c r="K35" s="6">
        <v>0</v>
      </c>
      <c r="L35" s="6">
        <v>0</v>
      </c>
    </row>
    <row r="36" spans="1:12" x14ac:dyDescent="0.25">
      <c r="A36" s="6" t="str">
        <f>"120902"</f>
        <v>120902</v>
      </c>
      <c r="B36" s="6" t="s">
        <v>51</v>
      </c>
      <c r="C36" s="6" t="s">
        <v>50</v>
      </c>
      <c r="D36" s="6">
        <v>10057</v>
      </c>
      <c r="E36" s="6">
        <v>7772</v>
      </c>
      <c r="F36" s="6">
        <v>7724</v>
      </c>
      <c r="G36" s="6">
        <v>48</v>
      </c>
      <c r="H36" s="6">
        <v>0</v>
      </c>
      <c r="I36" s="6">
        <v>0</v>
      </c>
      <c r="J36" s="6">
        <v>21</v>
      </c>
      <c r="K36" s="6">
        <v>0</v>
      </c>
      <c r="L36" s="6">
        <v>0</v>
      </c>
    </row>
    <row r="37" spans="1:12" x14ac:dyDescent="0.25">
      <c r="A37" s="6" t="str">
        <f>"120903"</f>
        <v>120903</v>
      </c>
      <c r="B37" s="6" t="s">
        <v>52</v>
      </c>
      <c r="C37" s="6" t="s">
        <v>50</v>
      </c>
      <c r="D37" s="6">
        <v>43946</v>
      </c>
      <c r="E37" s="6">
        <v>34717</v>
      </c>
      <c r="F37" s="6">
        <v>34504</v>
      </c>
      <c r="G37" s="6">
        <v>213</v>
      </c>
      <c r="H37" s="6">
        <v>3</v>
      </c>
      <c r="I37" s="6">
        <v>0</v>
      </c>
      <c r="J37" s="6">
        <v>104</v>
      </c>
      <c r="K37" s="6">
        <v>0</v>
      </c>
      <c r="L37" s="6">
        <v>0</v>
      </c>
    </row>
    <row r="38" spans="1:12" x14ac:dyDescent="0.25">
      <c r="A38" s="6" t="str">
        <f>"120904"</f>
        <v>120904</v>
      </c>
      <c r="B38" s="6" t="s">
        <v>53</v>
      </c>
      <c r="C38" s="6" t="s">
        <v>50</v>
      </c>
      <c r="D38" s="6">
        <v>10977</v>
      </c>
      <c r="E38" s="6">
        <v>8596</v>
      </c>
      <c r="F38" s="6">
        <v>8498</v>
      </c>
      <c r="G38" s="6">
        <v>98</v>
      </c>
      <c r="H38" s="6">
        <v>0</v>
      </c>
      <c r="I38" s="6">
        <v>0</v>
      </c>
      <c r="J38" s="6">
        <v>23</v>
      </c>
      <c r="K38" s="6">
        <v>0</v>
      </c>
      <c r="L38" s="6">
        <v>0</v>
      </c>
    </row>
    <row r="39" spans="1:12" x14ac:dyDescent="0.25">
      <c r="A39" s="6" t="str">
        <f>"120905"</f>
        <v>120905</v>
      </c>
      <c r="B39" s="6" t="s">
        <v>54</v>
      </c>
      <c r="C39" s="6" t="s">
        <v>50</v>
      </c>
      <c r="D39" s="6">
        <v>6580</v>
      </c>
      <c r="E39" s="6">
        <v>5114</v>
      </c>
      <c r="F39" s="6">
        <v>5014</v>
      </c>
      <c r="G39" s="6">
        <v>100</v>
      </c>
      <c r="H39" s="6">
        <v>0</v>
      </c>
      <c r="I39" s="6">
        <v>0</v>
      </c>
      <c r="J39" s="6">
        <v>13</v>
      </c>
      <c r="K39" s="6">
        <v>0</v>
      </c>
      <c r="L39" s="6">
        <v>0</v>
      </c>
    </row>
    <row r="40" spans="1:12" x14ac:dyDescent="0.25">
      <c r="A40" s="6" t="str">
        <f>"120906"</f>
        <v>120906</v>
      </c>
      <c r="B40" s="6" t="s">
        <v>55</v>
      </c>
      <c r="C40" s="6" t="s">
        <v>50</v>
      </c>
      <c r="D40" s="6">
        <v>9462</v>
      </c>
      <c r="E40" s="6">
        <v>7293</v>
      </c>
      <c r="F40" s="6">
        <v>7177</v>
      </c>
      <c r="G40" s="6">
        <v>116</v>
      </c>
      <c r="H40" s="6">
        <v>0</v>
      </c>
      <c r="I40" s="6">
        <v>0</v>
      </c>
      <c r="J40" s="6">
        <v>23</v>
      </c>
      <c r="K40" s="6">
        <v>0</v>
      </c>
      <c r="L40" s="6">
        <v>0</v>
      </c>
    </row>
    <row r="41" spans="1:12" x14ac:dyDescent="0.25">
      <c r="A41" s="6" t="str">
        <f>"120907"</f>
        <v>120907</v>
      </c>
      <c r="B41" s="6" t="s">
        <v>56</v>
      </c>
      <c r="C41" s="6" t="s">
        <v>50</v>
      </c>
      <c r="D41" s="6">
        <v>15109</v>
      </c>
      <c r="E41" s="6">
        <v>11808</v>
      </c>
      <c r="F41" s="6">
        <v>11735</v>
      </c>
      <c r="G41" s="6">
        <v>73</v>
      </c>
      <c r="H41" s="6">
        <v>0</v>
      </c>
      <c r="I41" s="6">
        <v>0</v>
      </c>
      <c r="J41" s="6">
        <v>94</v>
      </c>
      <c r="K41" s="6">
        <v>0</v>
      </c>
      <c r="L41" s="6">
        <v>0</v>
      </c>
    </row>
    <row r="42" spans="1:12" x14ac:dyDescent="0.25">
      <c r="A42" s="6" t="str">
        <f>"120908"</f>
        <v>120908</v>
      </c>
      <c r="B42" s="6" t="s">
        <v>57</v>
      </c>
      <c r="C42" s="6" t="s">
        <v>50</v>
      </c>
      <c r="D42" s="6">
        <v>8852</v>
      </c>
      <c r="E42" s="6">
        <v>6812</v>
      </c>
      <c r="F42" s="6">
        <v>6766</v>
      </c>
      <c r="G42" s="6">
        <v>46</v>
      </c>
      <c r="H42" s="6">
        <v>2</v>
      </c>
      <c r="I42" s="6">
        <v>0</v>
      </c>
      <c r="J42" s="6">
        <v>15</v>
      </c>
      <c r="K42" s="6">
        <v>0</v>
      </c>
      <c r="L42" s="6">
        <v>0</v>
      </c>
    </row>
    <row r="43" spans="1:12" x14ac:dyDescent="0.25">
      <c r="A43" s="6" t="str">
        <f>"120909"</f>
        <v>120909</v>
      </c>
      <c r="B43" s="6" t="s">
        <v>58</v>
      </c>
      <c r="C43" s="6" t="s">
        <v>50</v>
      </c>
      <c r="D43" s="6">
        <v>7509</v>
      </c>
      <c r="E43" s="6">
        <v>5808</v>
      </c>
      <c r="F43" s="6">
        <v>5729</v>
      </c>
      <c r="G43" s="6">
        <v>79</v>
      </c>
      <c r="H43" s="6">
        <v>0</v>
      </c>
      <c r="I43" s="6">
        <v>0</v>
      </c>
      <c r="J43" s="6">
        <v>13</v>
      </c>
      <c r="K43" s="6">
        <v>0</v>
      </c>
      <c r="L43" s="6">
        <v>0</v>
      </c>
    </row>
    <row r="44" spans="1:12" x14ac:dyDescent="0.25">
      <c r="A44" s="7" t="s">
        <v>59</v>
      </c>
      <c r="B44" s="7"/>
      <c r="C44" s="7"/>
      <c r="D44" s="7">
        <v>101442</v>
      </c>
      <c r="E44" s="7">
        <v>84718</v>
      </c>
      <c r="F44" s="7">
        <v>83820</v>
      </c>
      <c r="G44" s="7">
        <v>898</v>
      </c>
      <c r="H44" s="7">
        <v>0</v>
      </c>
      <c r="I44" s="7">
        <v>0</v>
      </c>
      <c r="J44" s="7">
        <v>184</v>
      </c>
      <c r="K44" s="7">
        <v>0</v>
      </c>
      <c r="L44" s="7">
        <v>0</v>
      </c>
    </row>
    <row r="45" spans="1:12" x14ac:dyDescent="0.25">
      <c r="A45" s="6" t="str">
        <f>"121201"</f>
        <v>121201</v>
      </c>
      <c r="B45" s="6" t="s">
        <v>60</v>
      </c>
      <c r="C45" s="6" t="s">
        <v>61</v>
      </c>
      <c r="D45" s="6">
        <v>8968</v>
      </c>
      <c r="E45" s="6">
        <v>7589</v>
      </c>
      <c r="F45" s="6">
        <v>7442</v>
      </c>
      <c r="G45" s="6">
        <v>147</v>
      </c>
      <c r="H45" s="6">
        <v>0</v>
      </c>
      <c r="I45" s="6">
        <v>0</v>
      </c>
      <c r="J45" s="6">
        <v>16</v>
      </c>
      <c r="K45" s="6">
        <v>0</v>
      </c>
      <c r="L45" s="6">
        <v>0</v>
      </c>
    </row>
    <row r="46" spans="1:12" x14ac:dyDescent="0.25">
      <c r="A46" s="6" t="str">
        <f>"121203"</f>
        <v>121203</v>
      </c>
      <c r="B46" s="6" t="s">
        <v>62</v>
      </c>
      <c r="C46" s="6" t="s">
        <v>61</v>
      </c>
      <c r="D46" s="6">
        <v>7212</v>
      </c>
      <c r="E46" s="6">
        <v>6061</v>
      </c>
      <c r="F46" s="6">
        <v>5953</v>
      </c>
      <c r="G46" s="6">
        <v>108</v>
      </c>
      <c r="H46" s="6">
        <v>0</v>
      </c>
      <c r="I46" s="6">
        <v>0</v>
      </c>
      <c r="J46" s="6">
        <v>10</v>
      </c>
      <c r="K46" s="6">
        <v>0</v>
      </c>
      <c r="L46" s="6">
        <v>0</v>
      </c>
    </row>
    <row r="47" spans="1:12" x14ac:dyDescent="0.25">
      <c r="A47" s="6" t="str">
        <f>"121204"</f>
        <v>121204</v>
      </c>
      <c r="B47" s="6" t="s">
        <v>63</v>
      </c>
      <c r="C47" s="6" t="s">
        <v>61</v>
      </c>
      <c r="D47" s="6">
        <v>14032</v>
      </c>
      <c r="E47" s="6">
        <v>11707</v>
      </c>
      <c r="F47" s="6">
        <v>11537</v>
      </c>
      <c r="G47" s="6">
        <v>170</v>
      </c>
      <c r="H47" s="6">
        <v>0</v>
      </c>
      <c r="I47" s="6">
        <v>0</v>
      </c>
      <c r="J47" s="6">
        <v>27</v>
      </c>
      <c r="K47" s="6">
        <v>0</v>
      </c>
      <c r="L47" s="6">
        <v>0</v>
      </c>
    </row>
    <row r="48" spans="1:12" x14ac:dyDescent="0.25">
      <c r="A48" s="6" t="str">
        <f>"121205"</f>
        <v>121205</v>
      </c>
      <c r="B48" s="6" t="s">
        <v>64</v>
      </c>
      <c r="C48" s="6" t="s">
        <v>61</v>
      </c>
      <c r="D48" s="6">
        <v>43254</v>
      </c>
      <c r="E48" s="6">
        <v>36209</v>
      </c>
      <c r="F48" s="6">
        <v>35902</v>
      </c>
      <c r="G48" s="6">
        <v>307</v>
      </c>
      <c r="H48" s="6">
        <v>0</v>
      </c>
      <c r="I48" s="6">
        <v>0</v>
      </c>
      <c r="J48" s="6">
        <v>72</v>
      </c>
      <c r="K48" s="6">
        <v>0</v>
      </c>
      <c r="L48" s="6">
        <v>0</v>
      </c>
    </row>
    <row r="49" spans="1:12" x14ac:dyDescent="0.25">
      <c r="A49" s="6" t="str">
        <f>"121206"</f>
        <v>121206</v>
      </c>
      <c r="B49" s="6" t="s">
        <v>65</v>
      </c>
      <c r="C49" s="6" t="s">
        <v>61</v>
      </c>
      <c r="D49" s="6">
        <v>6910</v>
      </c>
      <c r="E49" s="6">
        <v>5609</v>
      </c>
      <c r="F49" s="6">
        <v>5547</v>
      </c>
      <c r="G49" s="6">
        <v>62</v>
      </c>
      <c r="H49" s="6">
        <v>0</v>
      </c>
      <c r="I49" s="6">
        <v>0</v>
      </c>
      <c r="J49" s="6">
        <v>14</v>
      </c>
      <c r="K49" s="6">
        <v>0</v>
      </c>
      <c r="L49" s="6">
        <v>0</v>
      </c>
    </row>
    <row r="50" spans="1:12" x14ac:dyDescent="0.25">
      <c r="A50" s="6" t="str">
        <f>"121207"</f>
        <v>121207</v>
      </c>
      <c r="B50" s="6" t="s">
        <v>66</v>
      </c>
      <c r="C50" s="6" t="s">
        <v>61</v>
      </c>
      <c r="D50" s="6">
        <v>21066</v>
      </c>
      <c r="E50" s="6">
        <v>17543</v>
      </c>
      <c r="F50" s="6">
        <v>17439</v>
      </c>
      <c r="G50" s="6">
        <v>104</v>
      </c>
      <c r="H50" s="6">
        <v>0</v>
      </c>
      <c r="I50" s="6">
        <v>0</v>
      </c>
      <c r="J50" s="6">
        <v>45</v>
      </c>
      <c r="K50" s="6">
        <v>0</v>
      </c>
      <c r="L50" s="6">
        <v>0</v>
      </c>
    </row>
    <row r="51" spans="1:12" x14ac:dyDescent="0.25">
      <c r="A51" s="7" t="s">
        <v>67</v>
      </c>
      <c r="B51" s="7"/>
      <c r="C51" s="7"/>
      <c r="D51" s="7">
        <v>141850</v>
      </c>
      <c r="E51" s="7">
        <v>116653</v>
      </c>
      <c r="F51" s="7">
        <v>115733</v>
      </c>
      <c r="G51" s="7">
        <v>920</v>
      </c>
      <c r="H51" s="7">
        <v>5</v>
      </c>
      <c r="I51" s="7">
        <v>0</v>
      </c>
      <c r="J51" s="7">
        <v>536</v>
      </c>
      <c r="K51" s="7">
        <v>0</v>
      </c>
      <c r="L51" s="7">
        <v>0</v>
      </c>
    </row>
    <row r="52" spans="1:12" x14ac:dyDescent="0.25">
      <c r="A52" s="6" t="str">
        <f>"121301"</f>
        <v>121301</v>
      </c>
      <c r="B52" s="6" t="s">
        <v>68</v>
      </c>
      <c r="C52" s="6" t="s">
        <v>69</v>
      </c>
      <c r="D52" s="6">
        <v>32616</v>
      </c>
      <c r="E52" s="6">
        <v>27621</v>
      </c>
      <c r="F52" s="6">
        <v>27346</v>
      </c>
      <c r="G52" s="6">
        <v>275</v>
      </c>
      <c r="H52" s="6">
        <v>2</v>
      </c>
      <c r="I52" s="6">
        <v>0</v>
      </c>
      <c r="J52" s="6">
        <v>91</v>
      </c>
      <c r="K52" s="6">
        <v>0</v>
      </c>
      <c r="L52" s="6">
        <v>0</v>
      </c>
    </row>
    <row r="53" spans="1:12" x14ac:dyDescent="0.25">
      <c r="A53" s="6" t="str">
        <f>"121302"</f>
        <v>121302</v>
      </c>
      <c r="B53" s="6" t="s">
        <v>70</v>
      </c>
      <c r="C53" s="6" t="s">
        <v>69</v>
      </c>
      <c r="D53" s="6">
        <v>19406</v>
      </c>
      <c r="E53" s="6">
        <v>16121</v>
      </c>
      <c r="F53" s="6">
        <v>15943</v>
      </c>
      <c r="G53" s="6">
        <v>178</v>
      </c>
      <c r="H53" s="6">
        <v>0</v>
      </c>
      <c r="I53" s="6">
        <v>0</v>
      </c>
      <c r="J53" s="6">
        <v>54</v>
      </c>
      <c r="K53" s="6">
        <v>0</v>
      </c>
      <c r="L53" s="6">
        <v>0</v>
      </c>
    </row>
    <row r="54" spans="1:12" x14ac:dyDescent="0.25">
      <c r="A54" s="6" t="str">
        <f>"121303"</f>
        <v>121303</v>
      </c>
      <c r="B54" s="6" t="s">
        <v>71</v>
      </c>
      <c r="C54" s="6" t="s">
        <v>69</v>
      </c>
      <c r="D54" s="6">
        <v>11638</v>
      </c>
      <c r="E54" s="6">
        <v>9709</v>
      </c>
      <c r="F54" s="6">
        <v>9648</v>
      </c>
      <c r="G54" s="6">
        <v>61</v>
      </c>
      <c r="H54" s="6">
        <v>0</v>
      </c>
      <c r="I54" s="6">
        <v>0</v>
      </c>
      <c r="J54" s="6">
        <v>140</v>
      </c>
      <c r="K54" s="6">
        <v>0</v>
      </c>
      <c r="L54" s="6">
        <v>0</v>
      </c>
    </row>
    <row r="55" spans="1:12" x14ac:dyDescent="0.25">
      <c r="A55" s="6" t="str">
        <f>"121304"</f>
        <v>121304</v>
      </c>
      <c r="B55" s="6" t="s">
        <v>72</v>
      </c>
      <c r="C55" s="6" t="s">
        <v>69</v>
      </c>
      <c r="D55" s="6">
        <v>31959</v>
      </c>
      <c r="E55" s="6">
        <v>26003</v>
      </c>
      <c r="F55" s="6">
        <v>25843</v>
      </c>
      <c r="G55" s="6">
        <v>160</v>
      </c>
      <c r="H55" s="6">
        <v>0</v>
      </c>
      <c r="I55" s="6">
        <v>0</v>
      </c>
      <c r="J55" s="6">
        <v>108</v>
      </c>
      <c r="K55" s="6">
        <v>0</v>
      </c>
      <c r="L55" s="6">
        <v>0</v>
      </c>
    </row>
    <row r="56" spans="1:12" x14ac:dyDescent="0.25">
      <c r="A56" s="6" t="str">
        <f>"121305"</f>
        <v>121305</v>
      </c>
      <c r="B56" s="6" t="s">
        <v>73</v>
      </c>
      <c r="C56" s="6" t="s">
        <v>69</v>
      </c>
      <c r="D56" s="6">
        <v>8114</v>
      </c>
      <c r="E56" s="6">
        <v>6492</v>
      </c>
      <c r="F56" s="6">
        <v>6464</v>
      </c>
      <c r="G56" s="6">
        <v>28</v>
      </c>
      <c r="H56" s="6">
        <v>0</v>
      </c>
      <c r="I56" s="6">
        <v>0</v>
      </c>
      <c r="J56" s="6">
        <v>16</v>
      </c>
      <c r="K56" s="6">
        <v>0</v>
      </c>
      <c r="L56" s="6">
        <v>0</v>
      </c>
    </row>
    <row r="57" spans="1:12" x14ac:dyDescent="0.25">
      <c r="A57" s="6" t="str">
        <f>"121306"</f>
        <v>121306</v>
      </c>
      <c r="B57" s="6" t="s">
        <v>74</v>
      </c>
      <c r="C57" s="6" t="s">
        <v>69</v>
      </c>
      <c r="D57" s="6">
        <v>18565</v>
      </c>
      <c r="E57" s="6">
        <v>14976</v>
      </c>
      <c r="F57" s="6">
        <v>14853</v>
      </c>
      <c r="G57" s="6">
        <v>123</v>
      </c>
      <c r="H57" s="6">
        <v>3</v>
      </c>
      <c r="I57" s="6">
        <v>0</v>
      </c>
      <c r="J57" s="6">
        <v>70</v>
      </c>
      <c r="K57" s="6">
        <v>0</v>
      </c>
      <c r="L57" s="6">
        <v>0</v>
      </c>
    </row>
    <row r="58" spans="1:12" x14ac:dyDescent="0.25">
      <c r="A58" s="6" t="str">
        <f>"121307"</f>
        <v>121307</v>
      </c>
      <c r="B58" s="6" t="s">
        <v>75</v>
      </c>
      <c r="C58" s="6" t="s">
        <v>69</v>
      </c>
      <c r="D58" s="6">
        <v>4248</v>
      </c>
      <c r="E58" s="6">
        <v>3364</v>
      </c>
      <c r="F58" s="6">
        <v>3359</v>
      </c>
      <c r="G58" s="6">
        <v>5</v>
      </c>
      <c r="H58" s="6">
        <v>0</v>
      </c>
      <c r="I58" s="6">
        <v>0</v>
      </c>
      <c r="J58" s="6">
        <v>8</v>
      </c>
      <c r="K58" s="6">
        <v>0</v>
      </c>
      <c r="L58" s="6">
        <v>0</v>
      </c>
    </row>
    <row r="59" spans="1:12" x14ac:dyDescent="0.25">
      <c r="A59" s="6" t="str">
        <f>"121308"</f>
        <v>121308</v>
      </c>
      <c r="B59" s="6" t="s">
        <v>76</v>
      </c>
      <c r="C59" s="6" t="s">
        <v>69</v>
      </c>
      <c r="D59" s="6">
        <v>6396</v>
      </c>
      <c r="E59" s="6">
        <v>5213</v>
      </c>
      <c r="F59" s="6">
        <v>5193</v>
      </c>
      <c r="G59" s="6">
        <v>20</v>
      </c>
      <c r="H59" s="6">
        <v>0</v>
      </c>
      <c r="I59" s="6">
        <v>0</v>
      </c>
      <c r="J59" s="6">
        <v>13</v>
      </c>
      <c r="K59" s="6">
        <v>0</v>
      </c>
      <c r="L59" s="6">
        <v>0</v>
      </c>
    </row>
    <row r="60" spans="1:12" x14ac:dyDescent="0.25">
      <c r="A60" s="6" t="str">
        <f>"121309"</f>
        <v>121309</v>
      </c>
      <c r="B60" s="6" t="s">
        <v>77</v>
      </c>
      <c r="C60" s="6" t="s">
        <v>69</v>
      </c>
      <c r="D60" s="6">
        <v>8908</v>
      </c>
      <c r="E60" s="6">
        <v>7154</v>
      </c>
      <c r="F60" s="6">
        <v>7084</v>
      </c>
      <c r="G60" s="6">
        <v>70</v>
      </c>
      <c r="H60" s="6">
        <v>0</v>
      </c>
      <c r="I60" s="6">
        <v>0</v>
      </c>
      <c r="J60" s="6">
        <v>36</v>
      </c>
      <c r="K60" s="6">
        <v>0</v>
      </c>
      <c r="L60" s="6">
        <v>0</v>
      </c>
    </row>
    <row r="61" spans="1:12" x14ac:dyDescent="0.25">
      <c r="A61" s="7" t="s">
        <v>78</v>
      </c>
      <c r="B61" s="7"/>
      <c r="C61" s="7"/>
      <c r="D61" s="7">
        <v>41418</v>
      </c>
      <c r="E61" s="7">
        <v>34057</v>
      </c>
      <c r="F61" s="7">
        <v>33381</v>
      </c>
      <c r="G61" s="7">
        <v>676</v>
      </c>
      <c r="H61" s="7">
        <v>0</v>
      </c>
      <c r="I61" s="7">
        <v>0</v>
      </c>
      <c r="J61" s="7">
        <v>165</v>
      </c>
      <c r="K61" s="7">
        <v>0</v>
      </c>
      <c r="L61" s="7">
        <v>0</v>
      </c>
    </row>
    <row r="62" spans="1:12" x14ac:dyDescent="0.25">
      <c r="A62" s="6" t="str">
        <f>"121401"</f>
        <v>121401</v>
      </c>
      <c r="B62" s="6" t="s">
        <v>79</v>
      </c>
      <c r="C62" s="6" t="s">
        <v>80</v>
      </c>
      <c r="D62" s="6">
        <v>8941</v>
      </c>
      <c r="E62" s="6">
        <v>7082</v>
      </c>
      <c r="F62" s="6">
        <v>6962</v>
      </c>
      <c r="G62" s="6">
        <v>120</v>
      </c>
      <c r="H62" s="6">
        <v>0</v>
      </c>
      <c r="I62" s="6">
        <v>0</v>
      </c>
      <c r="J62" s="6">
        <v>88</v>
      </c>
      <c r="K62" s="6">
        <v>0</v>
      </c>
      <c r="L62" s="6">
        <v>0</v>
      </c>
    </row>
    <row r="63" spans="1:12" x14ac:dyDescent="0.25">
      <c r="A63" s="6" t="str">
        <f>"121402"</f>
        <v>121402</v>
      </c>
      <c r="B63" s="6" t="s">
        <v>81</v>
      </c>
      <c r="C63" s="6" t="s">
        <v>80</v>
      </c>
      <c r="D63" s="6">
        <v>5160</v>
      </c>
      <c r="E63" s="6">
        <v>4358</v>
      </c>
      <c r="F63" s="6">
        <v>4263</v>
      </c>
      <c r="G63" s="6">
        <v>95</v>
      </c>
      <c r="H63" s="6">
        <v>0</v>
      </c>
      <c r="I63" s="6">
        <v>0</v>
      </c>
      <c r="J63" s="6">
        <v>10</v>
      </c>
      <c r="K63" s="6">
        <v>0</v>
      </c>
      <c r="L63" s="6">
        <v>0</v>
      </c>
    </row>
    <row r="64" spans="1:12" x14ac:dyDescent="0.25">
      <c r="A64" s="6" t="str">
        <f>"121403"</f>
        <v>121403</v>
      </c>
      <c r="B64" s="6" t="s">
        <v>82</v>
      </c>
      <c r="C64" s="6" t="s">
        <v>80</v>
      </c>
      <c r="D64" s="6">
        <v>5500</v>
      </c>
      <c r="E64" s="6">
        <v>4551</v>
      </c>
      <c r="F64" s="6">
        <v>4432</v>
      </c>
      <c r="G64" s="6">
        <v>119</v>
      </c>
      <c r="H64" s="6">
        <v>0</v>
      </c>
      <c r="I64" s="6">
        <v>0</v>
      </c>
      <c r="J64" s="6">
        <v>9</v>
      </c>
      <c r="K64" s="6">
        <v>0</v>
      </c>
      <c r="L64" s="6">
        <v>0</v>
      </c>
    </row>
    <row r="65" spans="1:12" x14ac:dyDescent="0.25">
      <c r="A65" s="6" t="str">
        <f>"121404"</f>
        <v>121404</v>
      </c>
      <c r="B65" s="6" t="s">
        <v>83</v>
      </c>
      <c r="C65" s="6" t="s">
        <v>80</v>
      </c>
      <c r="D65" s="6">
        <v>3436</v>
      </c>
      <c r="E65" s="6">
        <v>2754</v>
      </c>
      <c r="F65" s="6">
        <v>2722</v>
      </c>
      <c r="G65" s="6">
        <v>32</v>
      </c>
      <c r="H65" s="6">
        <v>0</v>
      </c>
      <c r="I65" s="6">
        <v>0</v>
      </c>
      <c r="J65" s="6">
        <v>18</v>
      </c>
      <c r="K65" s="6">
        <v>0</v>
      </c>
      <c r="L65" s="6">
        <v>0</v>
      </c>
    </row>
    <row r="66" spans="1:12" x14ac:dyDescent="0.25">
      <c r="A66" s="6" t="str">
        <f>"121405"</f>
        <v>121405</v>
      </c>
      <c r="B66" s="6" t="s">
        <v>84</v>
      </c>
      <c r="C66" s="6" t="s">
        <v>80</v>
      </c>
      <c r="D66" s="6">
        <v>15168</v>
      </c>
      <c r="E66" s="6">
        <v>12639</v>
      </c>
      <c r="F66" s="6">
        <v>12424</v>
      </c>
      <c r="G66" s="6">
        <v>215</v>
      </c>
      <c r="H66" s="6">
        <v>0</v>
      </c>
      <c r="I66" s="6">
        <v>0</v>
      </c>
      <c r="J66" s="6">
        <v>32</v>
      </c>
      <c r="K66" s="6">
        <v>0</v>
      </c>
      <c r="L66" s="6">
        <v>0</v>
      </c>
    </row>
    <row r="67" spans="1:12" x14ac:dyDescent="0.25">
      <c r="A67" s="6" t="str">
        <f>"121406"</f>
        <v>121406</v>
      </c>
      <c r="B67" s="6" t="s">
        <v>85</v>
      </c>
      <c r="C67" s="6" t="s">
        <v>80</v>
      </c>
      <c r="D67" s="6">
        <v>3213</v>
      </c>
      <c r="E67" s="6">
        <v>2673</v>
      </c>
      <c r="F67" s="6">
        <v>2578</v>
      </c>
      <c r="G67" s="6">
        <v>95</v>
      </c>
      <c r="H67" s="6">
        <v>0</v>
      </c>
      <c r="I67" s="6">
        <v>0</v>
      </c>
      <c r="J67" s="6">
        <v>8</v>
      </c>
      <c r="K67" s="6">
        <v>0</v>
      </c>
      <c r="L67" s="6">
        <v>0</v>
      </c>
    </row>
    <row r="68" spans="1:12" x14ac:dyDescent="0.25">
      <c r="A68" s="7" t="s">
        <v>86</v>
      </c>
      <c r="B68" s="7"/>
      <c r="C68" s="7"/>
      <c r="D68" s="7">
        <v>153687</v>
      </c>
      <c r="E68" s="7">
        <v>123557</v>
      </c>
      <c r="F68" s="7">
        <v>122417</v>
      </c>
      <c r="G68" s="7">
        <v>1140</v>
      </c>
      <c r="H68" s="7">
        <v>9</v>
      </c>
      <c r="I68" s="7">
        <v>0</v>
      </c>
      <c r="J68" s="7">
        <v>391</v>
      </c>
      <c r="K68" s="7">
        <v>0</v>
      </c>
      <c r="L68" s="7">
        <v>0</v>
      </c>
    </row>
    <row r="69" spans="1:12" x14ac:dyDescent="0.25">
      <c r="A69" s="6" t="str">
        <f>"121801"</f>
        <v>121801</v>
      </c>
      <c r="B69" s="6" t="s">
        <v>87</v>
      </c>
      <c r="C69" s="6" t="s">
        <v>88</v>
      </c>
      <c r="D69" s="6">
        <v>40613</v>
      </c>
      <c r="E69" s="6">
        <v>32934</v>
      </c>
      <c r="F69" s="6">
        <v>32774</v>
      </c>
      <c r="G69" s="6">
        <v>160</v>
      </c>
      <c r="H69" s="6">
        <v>2</v>
      </c>
      <c r="I69" s="6">
        <v>0</v>
      </c>
      <c r="J69" s="6">
        <v>76</v>
      </c>
      <c r="K69" s="6">
        <v>0</v>
      </c>
      <c r="L69" s="6">
        <v>0</v>
      </c>
    </row>
    <row r="70" spans="1:12" x14ac:dyDescent="0.25">
      <c r="A70" s="6" t="str">
        <f>"121802"</f>
        <v>121802</v>
      </c>
      <c r="B70" s="6" t="s">
        <v>89</v>
      </c>
      <c r="C70" s="6" t="s">
        <v>88</v>
      </c>
      <c r="D70" s="6">
        <v>10646</v>
      </c>
      <c r="E70" s="6">
        <v>8413</v>
      </c>
      <c r="F70" s="6">
        <v>8236</v>
      </c>
      <c r="G70" s="6">
        <v>177</v>
      </c>
      <c r="H70" s="6">
        <v>1</v>
      </c>
      <c r="I70" s="6">
        <v>0</v>
      </c>
      <c r="J70" s="6">
        <v>23</v>
      </c>
      <c r="K70" s="6">
        <v>0</v>
      </c>
      <c r="L70" s="6">
        <v>0</v>
      </c>
    </row>
    <row r="71" spans="1:12" x14ac:dyDescent="0.25">
      <c r="A71" s="6" t="str">
        <f>"121803"</f>
        <v>121803</v>
      </c>
      <c r="B71" s="6" t="s">
        <v>90</v>
      </c>
      <c r="C71" s="6" t="s">
        <v>88</v>
      </c>
      <c r="D71" s="6">
        <v>19485</v>
      </c>
      <c r="E71" s="6">
        <v>15659</v>
      </c>
      <c r="F71" s="6">
        <v>15451</v>
      </c>
      <c r="G71" s="6">
        <v>208</v>
      </c>
      <c r="H71" s="6">
        <v>0</v>
      </c>
      <c r="I71" s="6">
        <v>0</v>
      </c>
      <c r="J71" s="6">
        <v>52</v>
      </c>
      <c r="K71" s="6">
        <v>0</v>
      </c>
      <c r="L71" s="6">
        <v>0</v>
      </c>
    </row>
    <row r="72" spans="1:12" x14ac:dyDescent="0.25">
      <c r="A72" s="6" t="str">
        <f>"121804"</f>
        <v>121804</v>
      </c>
      <c r="B72" s="6" t="s">
        <v>91</v>
      </c>
      <c r="C72" s="6" t="s">
        <v>88</v>
      </c>
      <c r="D72" s="6">
        <v>6137</v>
      </c>
      <c r="E72" s="6">
        <v>4869</v>
      </c>
      <c r="F72" s="6">
        <v>4765</v>
      </c>
      <c r="G72" s="6">
        <v>104</v>
      </c>
      <c r="H72" s="6">
        <v>1</v>
      </c>
      <c r="I72" s="6">
        <v>0</v>
      </c>
      <c r="J72" s="6">
        <v>75</v>
      </c>
      <c r="K72" s="6">
        <v>0</v>
      </c>
      <c r="L72" s="6">
        <v>0</v>
      </c>
    </row>
    <row r="73" spans="1:12" x14ac:dyDescent="0.25">
      <c r="A73" s="6" t="str">
        <f>"121805"</f>
        <v>121805</v>
      </c>
      <c r="B73" s="6" t="s">
        <v>92</v>
      </c>
      <c r="C73" s="6" t="s">
        <v>88</v>
      </c>
      <c r="D73" s="6">
        <v>4121</v>
      </c>
      <c r="E73" s="6">
        <v>3284</v>
      </c>
      <c r="F73" s="6">
        <v>3259</v>
      </c>
      <c r="G73" s="6">
        <v>25</v>
      </c>
      <c r="H73" s="6">
        <v>0</v>
      </c>
      <c r="I73" s="6">
        <v>0</v>
      </c>
      <c r="J73" s="6">
        <v>6</v>
      </c>
      <c r="K73" s="6">
        <v>0</v>
      </c>
      <c r="L73" s="6">
        <v>0</v>
      </c>
    </row>
    <row r="74" spans="1:12" x14ac:dyDescent="0.25">
      <c r="A74" s="6" t="str">
        <f>"121806"</f>
        <v>121806</v>
      </c>
      <c r="B74" s="6" t="s">
        <v>93</v>
      </c>
      <c r="C74" s="6" t="s">
        <v>88</v>
      </c>
      <c r="D74" s="6">
        <v>9859</v>
      </c>
      <c r="E74" s="6">
        <v>7911</v>
      </c>
      <c r="F74" s="6">
        <v>7862</v>
      </c>
      <c r="G74" s="6">
        <v>49</v>
      </c>
      <c r="H74" s="6">
        <v>0</v>
      </c>
      <c r="I74" s="6">
        <v>0</v>
      </c>
      <c r="J74" s="6">
        <v>17</v>
      </c>
      <c r="K74" s="6">
        <v>0</v>
      </c>
      <c r="L74" s="6">
        <v>0</v>
      </c>
    </row>
    <row r="75" spans="1:12" x14ac:dyDescent="0.25">
      <c r="A75" s="6" t="str">
        <f>"121807"</f>
        <v>121807</v>
      </c>
      <c r="B75" s="6" t="s">
        <v>94</v>
      </c>
      <c r="C75" s="6" t="s">
        <v>88</v>
      </c>
      <c r="D75" s="6">
        <v>6735</v>
      </c>
      <c r="E75" s="6">
        <v>5445</v>
      </c>
      <c r="F75" s="6">
        <v>5401</v>
      </c>
      <c r="G75" s="6">
        <v>44</v>
      </c>
      <c r="H75" s="6">
        <v>0</v>
      </c>
      <c r="I75" s="6">
        <v>0</v>
      </c>
      <c r="J75" s="6">
        <v>12</v>
      </c>
      <c r="K75" s="6">
        <v>0</v>
      </c>
      <c r="L75" s="6">
        <v>0</v>
      </c>
    </row>
    <row r="76" spans="1:12" x14ac:dyDescent="0.25">
      <c r="A76" s="6" t="str">
        <f>"121808"</f>
        <v>121808</v>
      </c>
      <c r="B76" s="6" t="s">
        <v>95</v>
      </c>
      <c r="C76" s="6" t="s">
        <v>88</v>
      </c>
      <c r="D76" s="6">
        <v>8234</v>
      </c>
      <c r="E76" s="6">
        <v>6417</v>
      </c>
      <c r="F76" s="6">
        <v>6369</v>
      </c>
      <c r="G76" s="6">
        <v>48</v>
      </c>
      <c r="H76" s="6">
        <v>0</v>
      </c>
      <c r="I76" s="6">
        <v>0</v>
      </c>
      <c r="J76" s="6">
        <v>12</v>
      </c>
      <c r="K76" s="6">
        <v>0</v>
      </c>
      <c r="L76" s="6">
        <v>0</v>
      </c>
    </row>
    <row r="77" spans="1:12" x14ac:dyDescent="0.25">
      <c r="A77" s="6" t="str">
        <f>"121809"</f>
        <v>121809</v>
      </c>
      <c r="B77" s="6" t="s">
        <v>96</v>
      </c>
      <c r="C77" s="6" t="s">
        <v>88</v>
      </c>
      <c r="D77" s="6">
        <v>35106</v>
      </c>
      <c r="E77" s="6">
        <v>28774</v>
      </c>
      <c r="F77" s="6">
        <v>28504</v>
      </c>
      <c r="G77" s="6">
        <v>270</v>
      </c>
      <c r="H77" s="6">
        <v>4</v>
      </c>
      <c r="I77" s="6">
        <v>0</v>
      </c>
      <c r="J77" s="6">
        <v>102</v>
      </c>
      <c r="K77" s="6">
        <v>0</v>
      </c>
      <c r="L77" s="6">
        <v>0</v>
      </c>
    </row>
    <row r="78" spans="1:12" x14ac:dyDescent="0.25">
      <c r="A78" s="6" t="str">
        <f>"121810"</f>
        <v>121810</v>
      </c>
      <c r="B78" s="6" t="s">
        <v>97</v>
      </c>
      <c r="C78" s="6" t="s">
        <v>88</v>
      </c>
      <c r="D78" s="6">
        <v>12751</v>
      </c>
      <c r="E78" s="6">
        <v>9851</v>
      </c>
      <c r="F78" s="6">
        <v>9796</v>
      </c>
      <c r="G78" s="6">
        <v>55</v>
      </c>
      <c r="H78" s="6">
        <v>1</v>
      </c>
      <c r="I78" s="6">
        <v>0</v>
      </c>
      <c r="J78" s="6">
        <v>16</v>
      </c>
      <c r="K78" s="6">
        <v>0</v>
      </c>
      <c r="L78" s="6">
        <v>0</v>
      </c>
    </row>
    <row r="79" spans="1:12" x14ac:dyDescent="0.25">
      <c r="A79" s="7" t="s">
        <v>98</v>
      </c>
      <c r="B79" s="7"/>
      <c r="C79" s="7"/>
      <c r="D79" s="7">
        <v>134921</v>
      </c>
      <c r="E79" s="7">
        <v>105241</v>
      </c>
      <c r="F79" s="7">
        <v>102895</v>
      </c>
      <c r="G79" s="7">
        <v>2346</v>
      </c>
      <c r="H79" s="7">
        <v>21</v>
      </c>
      <c r="I79" s="7">
        <v>1</v>
      </c>
      <c r="J79" s="7">
        <v>313</v>
      </c>
      <c r="K79" s="7">
        <v>0</v>
      </c>
      <c r="L79" s="7">
        <v>0</v>
      </c>
    </row>
    <row r="80" spans="1:12" x14ac:dyDescent="0.25">
      <c r="A80" s="6" t="str">
        <f>"121901"</f>
        <v>121901</v>
      </c>
      <c r="B80" s="6" t="s">
        <v>99</v>
      </c>
      <c r="C80" s="6" t="s">
        <v>100</v>
      </c>
      <c r="D80" s="6">
        <v>11223</v>
      </c>
      <c r="E80" s="6">
        <v>8703</v>
      </c>
      <c r="F80" s="6">
        <v>8420</v>
      </c>
      <c r="G80" s="6">
        <v>283</v>
      </c>
      <c r="H80" s="6">
        <v>2</v>
      </c>
      <c r="I80" s="6">
        <v>0</v>
      </c>
      <c r="J80" s="6">
        <v>28</v>
      </c>
      <c r="K80" s="6">
        <v>0</v>
      </c>
      <c r="L80" s="6">
        <v>0</v>
      </c>
    </row>
    <row r="81" spans="1:12" x14ac:dyDescent="0.25">
      <c r="A81" s="6" t="str">
        <f>"121902"</f>
        <v>121902</v>
      </c>
      <c r="B81" s="6" t="s">
        <v>101</v>
      </c>
      <c r="C81" s="6" t="s">
        <v>100</v>
      </c>
      <c r="D81" s="6">
        <v>18395</v>
      </c>
      <c r="E81" s="6">
        <v>14437</v>
      </c>
      <c r="F81" s="6">
        <v>14117</v>
      </c>
      <c r="G81" s="6">
        <v>320</v>
      </c>
      <c r="H81" s="6">
        <v>0</v>
      </c>
      <c r="I81" s="6">
        <v>0</v>
      </c>
      <c r="J81" s="6">
        <v>51</v>
      </c>
      <c r="K81" s="6">
        <v>0</v>
      </c>
      <c r="L81" s="6">
        <v>0</v>
      </c>
    </row>
    <row r="82" spans="1:12" x14ac:dyDescent="0.25">
      <c r="A82" s="6" t="str">
        <f>"121903"</f>
        <v>121903</v>
      </c>
      <c r="B82" s="6" t="s">
        <v>102</v>
      </c>
      <c r="C82" s="6" t="s">
        <v>100</v>
      </c>
      <c r="D82" s="6">
        <v>11012</v>
      </c>
      <c r="E82" s="6">
        <v>8778</v>
      </c>
      <c r="F82" s="6">
        <v>8612</v>
      </c>
      <c r="G82" s="6">
        <v>166</v>
      </c>
      <c r="H82" s="6">
        <v>0</v>
      </c>
      <c r="I82" s="6">
        <v>0</v>
      </c>
      <c r="J82" s="6">
        <v>35</v>
      </c>
      <c r="K82" s="6">
        <v>0</v>
      </c>
      <c r="L82" s="6">
        <v>0</v>
      </c>
    </row>
    <row r="83" spans="1:12" x14ac:dyDescent="0.25">
      <c r="A83" s="6" t="str">
        <f>"121904"</f>
        <v>121904</v>
      </c>
      <c r="B83" s="6" t="s">
        <v>103</v>
      </c>
      <c r="C83" s="6" t="s">
        <v>100</v>
      </c>
      <c r="D83" s="6">
        <v>31279</v>
      </c>
      <c r="E83" s="6">
        <v>23905</v>
      </c>
      <c r="F83" s="6">
        <v>23469</v>
      </c>
      <c r="G83" s="6">
        <v>436</v>
      </c>
      <c r="H83" s="6">
        <v>1</v>
      </c>
      <c r="I83" s="6">
        <v>0</v>
      </c>
      <c r="J83" s="6">
        <v>60</v>
      </c>
      <c r="K83" s="6">
        <v>0</v>
      </c>
      <c r="L83" s="6">
        <v>0</v>
      </c>
    </row>
    <row r="84" spans="1:12" x14ac:dyDescent="0.25">
      <c r="A84" s="6" t="str">
        <f>"121905"</f>
        <v>121905</v>
      </c>
      <c r="B84" s="6" t="s">
        <v>104</v>
      </c>
      <c r="C84" s="6" t="s">
        <v>100</v>
      </c>
      <c r="D84" s="6">
        <v>63012</v>
      </c>
      <c r="E84" s="6">
        <v>49418</v>
      </c>
      <c r="F84" s="6">
        <v>48277</v>
      </c>
      <c r="G84" s="6">
        <v>1141</v>
      </c>
      <c r="H84" s="6">
        <v>18</v>
      </c>
      <c r="I84" s="6">
        <v>1</v>
      </c>
      <c r="J84" s="6">
        <v>139</v>
      </c>
      <c r="K84" s="6">
        <v>0</v>
      </c>
      <c r="L84" s="6">
        <v>0</v>
      </c>
    </row>
    <row r="85" spans="1:12" x14ac:dyDescent="0.25">
      <c r="A85" s="7" t="s">
        <v>105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6" t="str">
        <f>"126101"</f>
        <v>126101</v>
      </c>
      <c r="B86" s="6" t="s">
        <v>106</v>
      </c>
      <c r="C86" s="6" t="s">
        <v>15</v>
      </c>
      <c r="D86" s="6">
        <v>714394</v>
      </c>
      <c r="E86" s="6">
        <v>585228</v>
      </c>
      <c r="F86" s="6">
        <v>563891</v>
      </c>
      <c r="G86" s="6">
        <v>21337</v>
      </c>
      <c r="H86" s="6">
        <v>306</v>
      </c>
      <c r="I86" s="6">
        <v>12</v>
      </c>
      <c r="J86" s="6">
        <v>1926</v>
      </c>
      <c r="K86" s="6">
        <v>0</v>
      </c>
      <c r="L86" s="6">
        <v>0</v>
      </c>
    </row>
    <row r="87" spans="1:12" x14ac:dyDescent="0.25">
      <c r="A87" s="7" t="s">
        <v>107</v>
      </c>
      <c r="B87" s="7"/>
      <c r="C87" s="7"/>
      <c r="D87" s="7">
        <v>1857033</v>
      </c>
      <c r="E87" s="7">
        <v>1506801</v>
      </c>
      <c r="F87" s="7">
        <v>1470776</v>
      </c>
      <c r="G87" s="7">
        <v>36025</v>
      </c>
      <c r="H87" s="7">
        <v>399</v>
      </c>
      <c r="I87" s="7">
        <v>20</v>
      </c>
      <c r="J87" s="7">
        <v>5151</v>
      </c>
      <c r="K87" s="7">
        <v>0</v>
      </c>
      <c r="L87" s="7">
        <v>0</v>
      </c>
    </row>
  </sheetData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Ślęczek</dc:creator>
  <cp:lastModifiedBy>Andrzej Ślęczek</cp:lastModifiedBy>
  <cp:lastPrinted>2026-04-13T13:12:37Z</cp:lastPrinted>
  <dcterms:created xsi:type="dcterms:W3CDTF">2026-04-13T13:02:14Z</dcterms:created>
  <dcterms:modified xsi:type="dcterms:W3CDTF">2026-04-13T13:12:45Z</dcterms:modified>
</cp:coreProperties>
</file>