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_sleczek\Documents\Rejestr wyborców\"/>
    </mc:Choice>
  </mc:AlternateContent>
  <xr:revisionPtr revIDLastSave="0" documentId="13_ncr:1_{93608086-0C4C-4D63-B2E8-CB45C54C62CD}" xr6:coauthVersionLast="47" xr6:coauthVersionMax="47" xr10:uidLastSave="{00000000-0000-0000-0000-000000000000}"/>
  <bookViews>
    <workbookView xWindow="-120" yWindow="-120" windowWidth="29040" windowHeight="15720" xr2:uid="{B9C36733-4021-4637-B79C-B0DEDFE9A977}"/>
  </bookViews>
  <sheets>
    <sheet name="rejestr_wyborcow_2026_kw_3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7" i="1"/>
  <c r="A28" i="1"/>
  <c r="A29" i="1"/>
  <c r="A30" i="1"/>
  <c r="A31" i="1"/>
  <c r="A32" i="1"/>
  <c r="A33" i="1"/>
  <c r="A35" i="1"/>
  <c r="A36" i="1"/>
  <c r="A37" i="1"/>
  <c r="A38" i="1"/>
  <c r="A39" i="1"/>
  <c r="A40" i="1"/>
  <c r="A41" i="1"/>
  <c r="A42" i="1"/>
  <c r="A43" i="1"/>
  <c r="A45" i="1"/>
  <c r="A46" i="1"/>
  <c r="A47" i="1"/>
  <c r="A48" i="1"/>
  <c r="A49" i="1"/>
  <c r="A50" i="1"/>
  <c r="A52" i="1"/>
  <c r="A53" i="1"/>
  <c r="A54" i="1"/>
  <c r="A55" i="1"/>
  <c r="A56" i="1"/>
  <c r="A57" i="1"/>
  <c r="A58" i="1"/>
  <c r="A59" i="1"/>
  <c r="A60" i="1"/>
  <c r="A62" i="1"/>
  <c r="A63" i="1"/>
  <c r="A64" i="1"/>
  <c r="A65" i="1"/>
  <c r="A66" i="1"/>
  <c r="A67" i="1"/>
  <c r="A69" i="1"/>
  <c r="A70" i="1"/>
  <c r="A71" i="1"/>
  <c r="A72" i="1"/>
  <c r="A73" i="1"/>
  <c r="A74" i="1"/>
  <c r="A75" i="1"/>
  <c r="A76" i="1"/>
  <c r="A77" i="1"/>
  <c r="A78" i="1"/>
  <c r="A80" i="1"/>
  <c r="A81" i="1"/>
  <c r="A82" i="1"/>
  <c r="A83" i="1"/>
  <c r="A84" i="1"/>
  <c r="A86" i="1"/>
</calcChain>
</file>

<file path=xl/sharedStrings.xml><?xml version="1.0" encoding="utf-8"?>
<sst xmlns="http://schemas.openxmlformats.org/spreadsheetml/2006/main" count="173" uniqueCount="108">
  <si>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</si>
  <si>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</si>
  <si>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</si>
  <si>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</si>
  <si>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</si>
  <si>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</si>
  <si>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</si>
  <si>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</si>
  <si>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</si>
  <si>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</si>
  <si>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</si>
  <si>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</si>
  <si>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chrzanowski</t>
  </si>
  <si>
    <t>gm. Alwernia</t>
  </si>
  <si>
    <t>chrzanowski</t>
  </si>
  <si>
    <t>Kraków</t>
  </si>
  <si>
    <t>gm. Babice</t>
  </si>
  <si>
    <t>gm. Chrzanów</t>
  </si>
  <si>
    <t>gm. Libiąż</t>
  </si>
  <si>
    <t>gm. Trzebinia</t>
  </si>
  <si>
    <t>Powiat krakowski</t>
  </si>
  <si>
    <t>gm. Czernichów</t>
  </si>
  <si>
    <t>krakowski</t>
  </si>
  <si>
    <t>gm. Igołomia-Wawrzeńczyce</t>
  </si>
  <si>
    <t>gm. Iwanowice</t>
  </si>
  <si>
    <t>gm. Jerzmanowice-Przeginia</t>
  </si>
  <si>
    <t>gm. Kocmyrzów-Luborzyca</t>
  </si>
  <si>
    <t>gm. Krzeszowice</t>
  </si>
  <si>
    <t>gm. Liszki</t>
  </si>
  <si>
    <t>gm. Michałowice</t>
  </si>
  <si>
    <t>gm. Mogilany</t>
  </si>
  <si>
    <t>gm. Skała</t>
  </si>
  <si>
    <t>gm. Skawina</t>
  </si>
  <si>
    <t>gm. Słomniki</t>
  </si>
  <si>
    <t>gm. Sułoszowa</t>
  </si>
  <si>
    <t>gm. Świątniki Górne</t>
  </si>
  <si>
    <t>gm. Wielka Wieś</t>
  </si>
  <si>
    <t>gm. Zabierzów</t>
  </si>
  <si>
    <t>gm. Zielonki</t>
  </si>
  <si>
    <t>Powiat miechowski</t>
  </si>
  <si>
    <t>gm. Charsznica</t>
  </si>
  <si>
    <t>miechowski</t>
  </si>
  <si>
    <t>gm. Gołcza</t>
  </si>
  <si>
    <t>gm. Kozłów</t>
  </si>
  <si>
    <t>gm. Książ Wielki</t>
  </si>
  <si>
    <t>gm. Miechów</t>
  </si>
  <si>
    <t>gm. Racławice</t>
  </si>
  <si>
    <t>gm. Słaboszów</t>
  </si>
  <si>
    <t>Powiat myślenicki</t>
  </si>
  <si>
    <t>gm. Dobczyce</t>
  </si>
  <si>
    <t>myślenicki</t>
  </si>
  <si>
    <t>gm. Lubień</t>
  </si>
  <si>
    <t>gm. Myślenice</t>
  </si>
  <si>
    <t>gm. Pcim</t>
  </si>
  <si>
    <t>gm. Raciechowice</t>
  </si>
  <si>
    <t>gm. Siepraw</t>
  </si>
  <si>
    <t>gm. Sułkowice</t>
  </si>
  <si>
    <t>gm. Tokarnia</t>
  </si>
  <si>
    <t>gm. Wiśniowa</t>
  </si>
  <si>
    <t>Powiat olkuski</t>
  </si>
  <si>
    <t>m. Bukowno</t>
  </si>
  <si>
    <t>olkuski</t>
  </si>
  <si>
    <t>gm. Bolesław</t>
  </si>
  <si>
    <t>gm. Klucze</t>
  </si>
  <si>
    <t>gm. Olkusz</t>
  </si>
  <si>
    <t>gm. Trzyciąż</t>
  </si>
  <si>
    <t>gm. Wolbrom</t>
  </si>
  <si>
    <t>Powiat oświęcimski</t>
  </si>
  <si>
    <t>m. Oświęcim</t>
  </si>
  <si>
    <t>oświęcimski</t>
  </si>
  <si>
    <t>gm. Brzeszcze</t>
  </si>
  <si>
    <t>gm. Chełmek</t>
  </si>
  <si>
    <t>gm. Kęty</t>
  </si>
  <si>
    <t>gm. Osiek</t>
  </si>
  <si>
    <t>gm. Oświęcim</t>
  </si>
  <si>
    <t>gm. Polanka Wielka</t>
  </si>
  <si>
    <t>gm. Przeciszów</t>
  </si>
  <si>
    <t>gm. Zator</t>
  </si>
  <si>
    <t>Powiat proszowicki</t>
  </si>
  <si>
    <t>gm. Koniusza</t>
  </si>
  <si>
    <t>proszowicki</t>
  </si>
  <si>
    <t>gm. Koszyce</t>
  </si>
  <si>
    <t>gm. Nowe Brzesko</t>
  </si>
  <si>
    <t>gm. Pałecznica</t>
  </si>
  <si>
    <t>gm. Proszowice</t>
  </si>
  <si>
    <t>gm. Radziemice</t>
  </si>
  <si>
    <t>Powiat wadowicki</t>
  </si>
  <si>
    <t>gm. Andrychów</t>
  </si>
  <si>
    <t>wadowicki</t>
  </si>
  <si>
    <t>gm. Brzeźnica</t>
  </si>
  <si>
    <t>gm. Kalwaria Zebrzydowska</t>
  </si>
  <si>
    <t>gm. Lanckorona</t>
  </si>
  <si>
    <t>gm. Mucharz</t>
  </si>
  <si>
    <t>gm. Spytkowice</t>
  </si>
  <si>
    <t>gm. Stryszów</t>
  </si>
  <si>
    <t>gm. Tomice</t>
  </si>
  <si>
    <t>gm. Wadowice</t>
  </si>
  <si>
    <t>gm. Wieprz</t>
  </si>
  <si>
    <t>Powiat wielicki</t>
  </si>
  <si>
    <t>gm. Biskupice</t>
  </si>
  <si>
    <t>wielicki</t>
  </si>
  <si>
    <t>gm. Gdów</t>
  </si>
  <si>
    <t>gm. Kłaj</t>
  </si>
  <si>
    <t>gm. Niepołomice</t>
  </si>
  <si>
    <t>gm. Wieliczka</t>
  </si>
  <si>
    <t>Miasto na prawach powiatu</t>
  </si>
  <si>
    <t>m. Kraków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</si>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</sst>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0" fillId="36" borderId="10" xfId="0" applyFill="1" applyBorder="1" applyAlignment="1">
      <alignment wrapText="1"/>
    </xf>
    <xf numFmtId="0" fontId="18" fillId="0" borderId="10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A1AE-5493-4C71-AEC5-2492075CF3AA}">
  <sheetPr>
    <pageSetUpPr fitToPage="1"/>
  </sheetPr>
  <dimension ref="A1:L87"/>
  <sheetViews>
    <sheetView tabSelected="1" topLeftCell="A50" workbookViewId="0">
      <selection activeCell="M91" sqref="M91"/>
    </sheetView>
  </sheetViews>
  <sheetFormatPr defaultRowHeight="15" x14ac:dyDescent="0.25"/>
  <cols>
    <col min="1" max="1" width="9.7109375" customWidth="1"/>
    <col min="2" max="2" width="27.140625" customWidth="1"/>
    <col min="3" max="3" width="13.140625" customWidth="1"/>
    <col min="4" max="4" width="13.42578125" customWidth="1"/>
    <col min="5" max="5" width="13.7109375" customWidth="1"/>
    <col min="6" max="6" width="14.5703125" customWidth="1"/>
    <col min="7" max="7" width="14" customWidth="1"/>
    <col min="8" max="8" width="14.28515625" customWidth="1"/>
    <col min="9" max="9" width="13.7109375" customWidth="1"/>
    <col min="10" max="10" width="14.140625" customWidth="1"/>
    <col min="11" max="11" width="14" customWidth="1"/>
    <col min="12" max="12" width="14.85546875" customWidth="1"/>
  </cols>
  <sheetData>
    <row r="1" spans="1:12" ht="13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4" t="s">
        <v>10</v>
      </c>
      <c r="L1" s="5" t="s">
        <v>11</v>
      </c>
    </row>
    <row r="2" spans="1:12" x14ac:dyDescent="0.25">
      <c r="A2" s="7" t="s">
        <v>12</v>
      </c>
      <c r="B2" s="7"/>
      <c r="C2" s="7"/>
      <c r="D2" s="7">
        <v>110856</v>
      </c>
      <c r="E2" s="7">
        <v>93118</v>
      </c>
      <c r="F2" s="7">
        <v>92069</v>
      </c>
      <c r="G2" s="7">
        <v>1049</v>
      </c>
      <c r="H2" s="7">
        <v>3</v>
      </c>
      <c r="I2" s="7">
        <v>1</v>
      </c>
      <c r="J2" s="7">
        <v>309</v>
      </c>
      <c r="K2" s="7">
        <v>0</v>
      </c>
      <c r="L2" s="7">
        <v>0</v>
      </c>
    </row>
    <row r="3" spans="1:12" x14ac:dyDescent="0.25">
      <c r="A3" s="1" t="str">
        <f>"120301"</f>
        <v>120301</v>
      </c>
      <c r="B3" s="1" t="s">
        <v>13</v>
      </c>
      <c r="C3" s="1" t="s">
        <v>14</v>
      </c>
      <c r="D3" s="1">
        <v>11876</v>
      </c>
      <c r="E3" s="1">
        <v>9842</v>
      </c>
      <c r="F3" s="1">
        <v>9737</v>
      </c>
      <c r="G3" s="1">
        <v>105</v>
      </c>
      <c r="H3" s="1">
        <v>0</v>
      </c>
      <c r="I3" s="1">
        <v>1</v>
      </c>
      <c r="J3" s="1">
        <v>37</v>
      </c>
      <c r="K3" s="1">
        <v>0</v>
      </c>
      <c r="L3" s="1">
        <v>0</v>
      </c>
    </row>
    <row r="4" spans="1:12" x14ac:dyDescent="0.25">
      <c r="A4" s="1" t="str">
        <f>"120302"</f>
        <v>120302</v>
      </c>
      <c r="B4" s="1" t="s">
        <v>16</v>
      </c>
      <c r="C4" s="1" t="s">
        <v>14</v>
      </c>
      <c r="D4" s="1">
        <v>8791</v>
      </c>
      <c r="E4" s="1">
        <v>7256</v>
      </c>
      <c r="F4" s="1">
        <v>7164</v>
      </c>
      <c r="G4" s="1">
        <v>92</v>
      </c>
      <c r="H4" s="1">
        <v>3</v>
      </c>
      <c r="I4" s="1">
        <v>0</v>
      </c>
      <c r="J4" s="1">
        <v>15</v>
      </c>
      <c r="K4" s="1">
        <v>0</v>
      </c>
      <c r="L4" s="1">
        <v>0</v>
      </c>
    </row>
    <row r="5" spans="1:12" x14ac:dyDescent="0.25">
      <c r="A5" s="1" t="str">
        <f>"120303"</f>
        <v>120303</v>
      </c>
      <c r="B5" s="1" t="s">
        <v>17</v>
      </c>
      <c r="C5" s="1" t="s">
        <v>14</v>
      </c>
      <c r="D5" s="1">
        <v>39822</v>
      </c>
      <c r="E5" s="1">
        <v>33910</v>
      </c>
      <c r="F5" s="1">
        <v>33458</v>
      </c>
      <c r="G5" s="1">
        <v>452</v>
      </c>
      <c r="H5" s="1">
        <v>0</v>
      </c>
      <c r="I5" s="1">
        <v>0</v>
      </c>
      <c r="J5" s="1">
        <v>118</v>
      </c>
      <c r="K5" s="1">
        <v>0</v>
      </c>
      <c r="L5" s="1">
        <v>0</v>
      </c>
    </row>
    <row r="6" spans="1:12" x14ac:dyDescent="0.25">
      <c r="A6" s="1" t="str">
        <f>"120304"</f>
        <v>120304</v>
      </c>
      <c r="B6" s="1" t="s">
        <v>18</v>
      </c>
      <c r="C6" s="1" t="s">
        <v>14</v>
      </c>
      <c r="D6" s="1">
        <v>20215</v>
      </c>
      <c r="E6" s="1">
        <v>16803</v>
      </c>
      <c r="F6" s="1">
        <v>16692</v>
      </c>
      <c r="G6" s="1">
        <v>111</v>
      </c>
      <c r="H6" s="1">
        <v>0</v>
      </c>
      <c r="I6" s="1">
        <v>0</v>
      </c>
      <c r="J6" s="1">
        <v>58</v>
      </c>
      <c r="K6" s="1">
        <v>0</v>
      </c>
      <c r="L6" s="1">
        <v>0</v>
      </c>
    </row>
    <row r="7" spans="1:12" x14ac:dyDescent="0.25">
      <c r="A7" s="1" t="str">
        <f>"120305"</f>
        <v>120305</v>
      </c>
      <c r="B7" s="1" t="s">
        <v>19</v>
      </c>
      <c r="C7" s="1" t="s">
        <v>14</v>
      </c>
      <c r="D7" s="1">
        <v>30152</v>
      </c>
      <c r="E7" s="1">
        <v>25307</v>
      </c>
      <c r="F7" s="1">
        <v>25018</v>
      </c>
      <c r="G7" s="1">
        <v>289</v>
      </c>
      <c r="H7" s="1">
        <v>0</v>
      </c>
      <c r="I7" s="1">
        <v>0</v>
      </c>
      <c r="J7" s="1">
        <v>81</v>
      </c>
      <c r="K7" s="1">
        <v>0</v>
      </c>
      <c r="L7" s="1">
        <v>0</v>
      </c>
    </row>
    <row r="8" spans="1:12" x14ac:dyDescent="0.25">
      <c r="A8" s="7" t="s">
        <v>20</v>
      </c>
      <c r="B8" s="7"/>
      <c r="C8" s="7"/>
      <c r="D8" s="7">
        <v>284135</v>
      </c>
      <c r="E8" s="7">
        <v>226360</v>
      </c>
      <c r="F8" s="7">
        <v>220617</v>
      </c>
      <c r="G8" s="7">
        <v>5743</v>
      </c>
      <c r="H8" s="7">
        <v>48</v>
      </c>
      <c r="I8" s="7">
        <v>5</v>
      </c>
      <c r="J8" s="7">
        <v>855</v>
      </c>
      <c r="K8" s="7">
        <v>0</v>
      </c>
      <c r="L8" s="7">
        <v>0</v>
      </c>
    </row>
    <row r="9" spans="1:12" x14ac:dyDescent="0.25">
      <c r="A9" s="1" t="str">
        <f>"120601"</f>
        <v>120601</v>
      </c>
      <c r="B9" s="1" t="s">
        <v>21</v>
      </c>
      <c r="C9" s="1" t="s">
        <v>22</v>
      </c>
      <c r="D9" s="1">
        <v>14781</v>
      </c>
      <c r="E9" s="1">
        <v>11854</v>
      </c>
      <c r="F9" s="1">
        <v>11633</v>
      </c>
      <c r="G9" s="1">
        <v>221</v>
      </c>
      <c r="H9" s="1">
        <v>1</v>
      </c>
      <c r="I9" s="1">
        <v>0</v>
      </c>
      <c r="J9" s="1">
        <v>34</v>
      </c>
      <c r="K9" s="1">
        <v>0</v>
      </c>
      <c r="L9" s="1">
        <v>0</v>
      </c>
    </row>
    <row r="10" spans="1:12" x14ac:dyDescent="0.25">
      <c r="A10" s="1" t="str">
        <f>"120602"</f>
        <v>120602</v>
      </c>
      <c r="B10" s="1" t="s">
        <v>23</v>
      </c>
      <c r="C10" s="1" t="s">
        <v>22</v>
      </c>
      <c r="D10" s="1">
        <v>7534</v>
      </c>
      <c r="E10" s="1">
        <v>6095</v>
      </c>
      <c r="F10" s="1">
        <v>5969</v>
      </c>
      <c r="G10" s="1">
        <v>126</v>
      </c>
      <c r="H10" s="1">
        <v>0</v>
      </c>
      <c r="I10" s="1">
        <v>0</v>
      </c>
      <c r="J10" s="1">
        <v>21</v>
      </c>
      <c r="K10" s="1">
        <v>0</v>
      </c>
      <c r="L10" s="1">
        <v>0</v>
      </c>
    </row>
    <row r="11" spans="1:12" x14ac:dyDescent="0.25">
      <c r="A11" s="1" t="str">
        <f>"120603"</f>
        <v>120603</v>
      </c>
      <c r="B11" s="1" t="s">
        <v>24</v>
      </c>
      <c r="C11" s="1" t="s">
        <v>22</v>
      </c>
      <c r="D11" s="1">
        <v>9318</v>
      </c>
      <c r="E11" s="1">
        <v>7498</v>
      </c>
      <c r="F11" s="1">
        <v>7311</v>
      </c>
      <c r="G11" s="1">
        <v>187</v>
      </c>
      <c r="H11" s="1">
        <v>0</v>
      </c>
      <c r="I11" s="1">
        <v>0</v>
      </c>
      <c r="J11" s="1">
        <v>19</v>
      </c>
      <c r="K11" s="1">
        <v>0</v>
      </c>
      <c r="L11" s="1">
        <v>0</v>
      </c>
    </row>
    <row r="12" spans="1:12" x14ac:dyDescent="0.25">
      <c r="A12" s="1" t="str">
        <f>"120604"</f>
        <v>120604</v>
      </c>
      <c r="B12" s="1" t="s">
        <v>25</v>
      </c>
      <c r="C12" s="1" t="s">
        <v>22</v>
      </c>
      <c r="D12" s="1">
        <v>10794</v>
      </c>
      <c r="E12" s="1">
        <v>8747</v>
      </c>
      <c r="F12" s="1">
        <v>8614</v>
      </c>
      <c r="G12" s="1">
        <v>133</v>
      </c>
      <c r="H12" s="1">
        <v>0</v>
      </c>
      <c r="I12" s="1">
        <v>0</v>
      </c>
      <c r="J12" s="1">
        <v>35</v>
      </c>
      <c r="K12" s="1">
        <v>0</v>
      </c>
      <c r="L12" s="1">
        <v>0</v>
      </c>
    </row>
    <row r="13" spans="1:12" x14ac:dyDescent="0.25">
      <c r="A13" s="1" t="str">
        <f>"120605"</f>
        <v>120605</v>
      </c>
      <c r="B13" s="1" t="s">
        <v>26</v>
      </c>
      <c r="C13" s="1" t="s">
        <v>22</v>
      </c>
      <c r="D13" s="1">
        <v>17009</v>
      </c>
      <c r="E13" s="1">
        <v>13468</v>
      </c>
      <c r="F13" s="1">
        <v>13017</v>
      </c>
      <c r="G13" s="1">
        <v>451</v>
      </c>
      <c r="H13" s="1">
        <v>3</v>
      </c>
      <c r="I13" s="1">
        <v>0</v>
      </c>
      <c r="J13" s="1">
        <v>99</v>
      </c>
      <c r="K13" s="1">
        <v>0</v>
      </c>
      <c r="L13" s="1">
        <v>0</v>
      </c>
    </row>
    <row r="14" spans="1:12" x14ac:dyDescent="0.25">
      <c r="A14" s="1" t="str">
        <f>"120606"</f>
        <v>120606</v>
      </c>
      <c r="B14" s="1" t="s">
        <v>27</v>
      </c>
      <c r="C14" s="1" t="s">
        <v>22</v>
      </c>
      <c r="D14" s="1">
        <v>30403</v>
      </c>
      <c r="E14" s="1">
        <v>25097</v>
      </c>
      <c r="F14" s="1">
        <v>24763</v>
      </c>
      <c r="G14" s="1">
        <v>334</v>
      </c>
      <c r="H14" s="1">
        <v>6</v>
      </c>
      <c r="I14" s="1">
        <v>0</v>
      </c>
      <c r="J14" s="1">
        <v>97</v>
      </c>
      <c r="K14" s="1">
        <v>0</v>
      </c>
      <c r="L14" s="1">
        <v>0</v>
      </c>
    </row>
    <row r="15" spans="1:12" x14ac:dyDescent="0.25">
      <c r="A15" s="1" t="str">
        <f>"120607"</f>
        <v>120607</v>
      </c>
      <c r="B15" s="1" t="s">
        <v>28</v>
      </c>
      <c r="C15" s="1" t="s">
        <v>22</v>
      </c>
      <c r="D15" s="1">
        <v>17761</v>
      </c>
      <c r="E15" s="1">
        <v>14004</v>
      </c>
      <c r="F15" s="1">
        <v>13660</v>
      </c>
      <c r="G15" s="1">
        <v>344</v>
      </c>
      <c r="H15" s="1">
        <v>2</v>
      </c>
      <c r="I15" s="1">
        <v>0</v>
      </c>
      <c r="J15" s="1">
        <v>46</v>
      </c>
      <c r="K15" s="1">
        <v>0</v>
      </c>
      <c r="L15" s="1">
        <v>0</v>
      </c>
    </row>
    <row r="16" spans="1:12" x14ac:dyDescent="0.25">
      <c r="A16" s="1" t="str">
        <f>"120608"</f>
        <v>120608</v>
      </c>
      <c r="B16" s="1" t="s">
        <v>29</v>
      </c>
      <c r="C16" s="1" t="s">
        <v>22</v>
      </c>
      <c r="D16" s="1">
        <v>11806</v>
      </c>
      <c r="E16" s="1">
        <v>9238</v>
      </c>
      <c r="F16" s="1">
        <v>8840</v>
      </c>
      <c r="G16" s="1">
        <v>398</v>
      </c>
      <c r="H16" s="1">
        <v>2</v>
      </c>
      <c r="I16" s="1">
        <v>0</v>
      </c>
      <c r="J16" s="1">
        <v>28</v>
      </c>
      <c r="K16" s="1">
        <v>0</v>
      </c>
      <c r="L16" s="1">
        <v>0</v>
      </c>
    </row>
    <row r="17" spans="1:12" x14ac:dyDescent="0.25">
      <c r="A17" s="1" t="str">
        <f>"120609"</f>
        <v>120609</v>
      </c>
      <c r="B17" s="1" t="s">
        <v>30</v>
      </c>
      <c r="C17" s="1" t="s">
        <v>22</v>
      </c>
      <c r="D17" s="1">
        <v>14962</v>
      </c>
      <c r="E17" s="1">
        <v>11721</v>
      </c>
      <c r="F17" s="1">
        <v>11360</v>
      </c>
      <c r="G17" s="1">
        <v>361</v>
      </c>
      <c r="H17" s="1">
        <v>4</v>
      </c>
      <c r="I17" s="1">
        <v>0</v>
      </c>
      <c r="J17" s="1">
        <v>32</v>
      </c>
      <c r="K17" s="1">
        <v>0</v>
      </c>
      <c r="L17" s="1">
        <v>0</v>
      </c>
    </row>
    <row r="18" spans="1:12" x14ac:dyDescent="0.25">
      <c r="A18" s="1" t="str">
        <f>"120610"</f>
        <v>120610</v>
      </c>
      <c r="B18" s="1" t="s">
        <v>31</v>
      </c>
      <c r="C18" s="1" t="s">
        <v>22</v>
      </c>
      <c r="D18" s="1">
        <v>10453</v>
      </c>
      <c r="E18" s="1">
        <v>8459</v>
      </c>
      <c r="F18" s="1">
        <v>8219</v>
      </c>
      <c r="G18" s="1">
        <v>240</v>
      </c>
      <c r="H18" s="1">
        <v>1</v>
      </c>
      <c r="I18" s="1">
        <v>0</v>
      </c>
      <c r="J18" s="1">
        <v>41</v>
      </c>
      <c r="K18" s="1">
        <v>0</v>
      </c>
      <c r="L18" s="1">
        <v>0</v>
      </c>
    </row>
    <row r="19" spans="1:12" x14ac:dyDescent="0.25">
      <c r="A19" s="1" t="str">
        <f>"120611"</f>
        <v>120611</v>
      </c>
      <c r="B19" s="1" t="s">
        <v>32</v>
      </c>
      <c r="C19" s="1" t="s">
        <v>22</v>
      </c>
      <c r="D19" s="1">
        <v>41712</v>
      </c>
      <c r="E19" s="1">
        <v>33787</v>
      </c>
      <c r="F19" s="1">
        <v>33382</v>
      </c>
      <c r="G19" s="1">
        <v>405</v>
      </c>
      <c r="H19" s="1">
        <v>1</v>
      </c>
      <c r="I19" s="1">
        <v>0</v>
      </c>
      <c r="J19" s="1">
        <v>117</v>
      </c>
      <c r="K19" s="1">
        <v>0</v>
      </c>
      <c r="L19" s="1">
        <v>0</v>
      </c>
    </row>
    <row r="20" spans="1:12" x14ac:dyDescent="0.25">
      <c r="A20" s="1" t="str">
        <f>"120612"</f>
        <v>120612</v>
      </c>
      <c r="B20" s="1" t="s">
        <v>33</v>
      </c>
      <c r="C20" s="1" t="s">
        <v>22</v>
      </c>
      <c r="D20" s="1">
        <v>13023</v>
      </c>
      <c r="E20" s="1">
        <v>10643</v>
      </c>
      <c r="F20" s="1">
        <v>10464</v>
      </c>
      <c r="G20" s="1">
        <v>179</v>
      </c>
      <c r="H20" s="1">
        <v>1</v>
      </c>
      <c r="I20" s="1">
        <v>0</v>
      </c>
      <c r="J20" s="1">
        <v>40</v>
      </c>
      <c r="K20" s="1">
        <v>0</v>
      </c>
      <c r="L20" s="1">
        <v>0</v>
      </c>
    </row>
    <row r="21" spans="1:12" x14ac:dyDescent="0.25">
      <c r="A21" s="1" t="str">
        <f>"120613"</f>
        <v>120613</v>
      </c>
      <c r="B21" s="1" t="s">
        <v>34</v>
      </c>
      <c r="C21" s="1" t="s">
        <v>22</v>
      </c>
      <c r="D21" s="1">
        <v>5536</v>
      </c>
      <c r="E21" s="1">
        <v>4464</v>
      </c>
      <c r="F21" s="1">
        <v>4403</v>
      </c>
      <c r="G21" s="1">
        <v>61</v>
      </c>
      <c r="H21" s="1">
        <v>0</v>
      </c>
      <c r="I21" s="1">
        <v>0</v>
      </c>
      <c r="J21" s="1">
        <v>13</v>
      </c>
      <c r="K21" s="1">
        <v>0</v>
      </c>
      <c r="L21" s="1">
        <v>0</v>
      </c>
    </row>
    <row r="22" spans="1:12" x14ac:dyDescent="0.25">
      <c r="A22" s="1" t="str">
        <f>"120614"</f>
        <v>120614</v>
      </c>
      <c r="B22" s="1" t="s">
        <v>35</v>
      </c>
      <c r="C22" s="1" t="s">
        <v>22</v>
      </c>
      <c r="D22" s="1">
        <v>10570</v>
      </c>
      <c r="E22" s="1">
        <v>8401</v>
      </c>
      <c r="F22" s="1">
        <v>8147</v>
      </c>
      <c r="G22" s="1">
        <v>254</v>
      </c>
      <c r="H22" s="1">
        <v>3</v>
      </c>
      <c r="I22" s="1">
        <v>1</v>
      </c>
      <c r="J22" s="1">
        <v>17</v>
      </c>
      <c r="K22" s="1">
        <v>0</v>
      </c>
      <c r="L22" s="1">
        <v>0</v>
      </c>
    </row>
    <row r="23" spans="1:12" x14ac:dyDescent="0.25">
      <c r="A23" s="1" t="str">
        <f>"120615"</f>
        <v>120615</v>
      </c>
      <c r="B23" s="1" t="s">
        <v>36</v>
      </c>
      <c r="C23" s="1" t="s">
        <v>22</v>
      </c>
      <c r="D23" s="1">
        <v>15568</v>
      </c>
      <c r="E23" s="1">
        <v>11787</v>
      </c>
      <c r="F23" s="1">
        <v>11368</v>
      </c>
      <c r="G23" s="1">
        <v>419</v>
      </c>
      <c r="H23" s="1">
        <v>9</v>
      </c>
      <c r="I23" s="1">
        <v>0</v>
      </c>
      <c r="J23" s="1">
        <v>21</v>
      </c>
      <c r="K23" s="1">
        <v>0</v>
      </c>
      <c r="L23" s="1">
        <v>0</v>
      </c>
    </row>
    <row r="24" spans="1:12" x14ac:dyDescent="0.25">
      <c r="A24" s="1" t="str">
        <f>"120616"</f>
        <v>120616</v>
      </c>
      <c r="B24" s="1" t="s">
        <v>37</v>
      </c>
      <c r="C24" s="1" t="s">
        <v>22</v>
      </c>
      <c r="D24" s="1">
        <v>27930</v>
      </c>
      <c r="E24" s="1">
        <v>22204</v>
      </c>
      <c r="F24" s="1">
        <v>21201</v>
      </c>
      <c r="G24" s="1">
        <v>1003</v>
      </c>
      <c r="H24" s="1">
        <v>7</v>
      </c>
      <c r="I24" s="1">
        <v>2</v>
      </c>
      <c r="J24" s="1">
        <v>134</v>
      </c>
      <c r="K24" s="1">
        <v>0</v>
      </c>
      <c r="L24" s="1">
        <v>0</v>
      </c>
    </row>
    <row r="25" spans="1:12" x14ac:dyDescent="0.25">
      <c r="A25" s="1" t="str">
        <f>"120617"</f>
        <v>120617</v>
      </c>
      <c r="B25" s="1" t="s">
        <v>38</v>
      </c>
      <c r="C25" s="1" t="s">
        <v>22</v>
      </c>
      <c r="D25" s="1">
        <v>24975</v>
      </c>
      <c r="E25" s="1">
        <v>18893</v>
      </c>
      <c r="F25" s="1">
        <v>18266</v>
      </c>
      <c r="G25" s="1">
        <v>627</v>
      </c>
      <c r="H25" s="1">
        <v>8</v>
      </c>
      <c r="I25" s="1">
        <v>2</v>
      </c>
      <c r="J25" s="1">
        <v>61</v>
      </c>
      <c r="K25" s="1">
        <v>0</v>
      </c>
      <c r="L25" s="1">
        <v>0</v>
      </c>
    </row>
    <row r="26" spans="1:12" x14ac:dyDescent="0.25">
      <c r="A26" s="7" t="s">
        <v>39</v>
      </c>
      <c r="B26" s="7"/>
      <c r="C26" s="7"/>
      <c r="D26" s="7">
        <v>45641</v>
      </c>
      <c r="E26" s="7">
        <v>37950</v>
      </c>
      <c r="F26" s="7">
        <v>37306</v>
      </c>
      <c r="G26" s="7">
        <v>644</v>
      </c>
      <c r="H26" s="7">
        <v>2</v>
      </c>
      <c r="I26" s="7">
        <v>1</v>
      </c>
      <c r="J26" s="7">
        <v>200</v>
      </c>
      <c r="K26" s="7">
        <v>0</v>
      </c>
      <c r="L26" s="7">
        <v>0</v>
      </c>
    </row>
    <row r="27" spans="1:12" x14ac:dyDescent="0.25">
      <c r="A27" s="1" t="str">
        <f>"120801"</f>
        <v>120801</v>
      </c>
      <c r="B27" s="1" t="s">
        <v>40</v>
      </c>
      <c r="C27" s="1" t="s">
        <v>41</v>
      </c>
      <c r="D27" s="1">
        <v>6894</v>
      </c>
      <c r="E27" s="1">
        <v>5817</v>
      </c>
      <c r="F27" s="1">
        <v>5760</v>
      </c>
      <c r="G27" s="1">
        <v>57</v>
      </c>
      <c r="H27" s="1">
        <v>0</v>
      </c>
      <c r="I27" s="1">
        <v>1</v>
      </c>
      <c r="J27" s="1">
        <v>23</v>
      </c>
      <c r="K27" s="1">
        <v>0</v>
      </c>
      <c r="L27" s="1">
        <v>0</v>
      </c>
    </row>
    <row r="28" spans="1:12" x14ac:dyDescent="0.25">
      <c r="A28" s="1" t="str">
        <f>"120802"</f>
        <v>120802</v>
      </c>
      <c r="B28" s="1" t="s">
        <v>42</v>
      </c>
      <c r="C28" s="1" t="s">
        <v>41</v>
      </c>
      <c r="D28" s="1">
        <v>5881</v>
      </c>
      <c r="E28" s="1">
        <v>4820</v>
      </c>
      <c r="F28" s="1">
        <v>4730</v>
      </c>
      <c r="G28" s="1">
        <v>90</v>
      </c>
      <c r="H28" s="1">
        <v>0</v>
      </c>
      <c r="I28" s="1">
        <v>0</v>
      </c>
      <c r="J28" s="1">
        <v>15</v>
      </c>
      <c r="K28" s="1">
        <v>0</v>
      </c>
      <c r="L28" s="1">
        <v>0</v>
      </c>
    </row>
    <row r="29" spans="1:12" x14ac:dyDescent="0.25">
      <c r="A29" s="1" t="str">
        <f>"120803"</f>
        <v>120803</v>
      </c>
      <c r="B29" s="1" t="s">
        <v>43</v>
      </c>
      <c r="C29" s="1" t="s">
        <v>41</v>
      </c>
      <c r="D29" s="1">
        <v>4339</v>
      </c>
      <c r="E29" s="1">
        <v>3676</v>
      </c>
      <c r="F29" s="1">
        <v>3581</v>
      </c>
      <c r="G29" s="1">
        <v>95</v>
      </c>
      <c r="H29" s="1">
        <v>0</v>
      </c>
      <c r="I29" s="1">
        <v>0</v>
      </c>
      <c r="J29" s="1">
        <v>7</v>
      </c>
      <c r="K29" s="1">
        <v>0</v>
      </c>
      <c r="L29" s="1">
        <v>0</v>
      </c>
    </row>
    <row r="30" spans="1:12" x14ac:dyDescent="0.25">
      <c r="A30" s="1" t="str">
        <f>"120804"</f>
        <v>120804</v>
      </c>
      <c r="B30" s="1" t="s">
        <v>44</v>
      </c>
      <c r="C30" s="1" t="s">
        <v>41</v>
      </c>
      <c r="D30" s="1">
        <v>4835</v>
      </c>
      <c r="E30" s="1">
        <v>3978</v>
      </c>
      <c r="F30" s="1">
        <v>3892</v>
      </c>
      <c r="G30" s="1">
        <v>86</v>
      </c>
      <c r="H30" s="1">
        <v>0</v>
      </c>
      <c r="I30" s="1">
        <v>0</v>
      </c>
      <c r="J30" s="1">
        <v>45</v>
      </c>
      <c r="K30" s="1">
        <v>0</v>
      </c>
      <c r="L30" s="1">
        <v>0</v>
      </c>
    </row>
    <row r="31" spans="1:12" x14ac:dyDescent="0.25">
      <c r="A31" s="1" t="str">
        <f>"120805"</f>
        <v>120805</v>
      </c>
      <c r="B31" s="1" t="s">
        <v>45</v>
      </c>
      <c r="C31" s="1" t="s">
        <v>41</v>
      </c>
      <c r="D31" s="1">
        <v>17939</v>
      </c>
      <c r="E31" s="1">
        <v>14898</v>
      </c>
      <c r="F31" s="1">
        <v>14715</v>
      </c>
      <c r="G31" s="1">
        <v>183</v>
      </c>
      <c r="H31" s="1">
        <v>1</v>
      </c>
      <c r="I31" s="1">
        <v>0</v>
      </c>
      <c r="J31" s="1">
        <v>98</v>
      </c>
      <c r="K31" s="1">
        <v>0</v>
      </c>
      <c r="L31" s="1">
        <v>0</v>
      </c>
    </row>
    <row r="32" spans="1:12" x14ac:dyDescent="0.25">
      <c r="A32" s="1" t="str">
        <f>"120806"</f>
        <v>120806</v>
      </c>
      <c r="B32" s="1" t="s">
        <v>46</v>
      </c>
      <c r="C32" s="1" t="s">
        <v>41</v>
      </c>
      <c r="D32" s="1">
        <v>2435</v>
      </c>
      <c r="E32" s="1">
        <v>1950</v>
      </c>
      <c r="F32" s="1">
        <v>1883</v>
      </c>
      <c r="G32" s="1">
        <v>67</v>
      </c>
      <c r="H32" s="1">
        <v>0</v>
      </c>
      <c r="I32" s="1">
        <v>0</v>
      </c>
      <c r="J32" s="1">
        <v>6</v>
      </c>
      <c r="K32" s="1">
        <v>0</v>
      </c>
      <c r="L32" s="1">
        <v>0</v>
      </c>
    </row>
    <row r="33" spans="1:12" x14ac:dyDescent="0.25">
      <c r="A33" s="1" t="str">
        <f>"120807"</f>
        <v>120807</v>
      </c>
      <c r="B33" s="1" t="s">
        <v>47</v>
      </c>
      <c r="C33" s="1" t="s">
        <v>41</v>
      </c>
      <c r="D33" s="1">
        <v>3318</v>
      </c>
      <c r="E33" s="1">
        <v>2811</v>
      </c>
      <c r="F33" s="1">
        <v>2745</v>
      </c>
      <c r="G33" s="1">
        <v>66</v>
      </c>
      <c r="H33" s="1">
        <v>1</v>
      </c>
      <c r="I33" s="1">
        <v>0</v>
      </c>
      <c r="J33" s="1">
        <v>6</v>
      </c>
      <c r="K33" s="1">
        <v>0</v>
      </c>
      <c r="L33" s="1">
        <v>0</v>
      </c>
    </row>
    <row r="34" spans="1:12" x14ac:dyDescent="0.25">
      <c r="A34" s="7" t="s">
        <v>48</v>
      </c>
      <c r="B34" s="7"/>
      <c r="C34" s="7"/>
      <c r="D34" s="7">
        <v>127638</v>
      </c>
      <c r="E34" s="7">
        <v>100144</v>
      </c>
      <c r="F34" s="7">
        <v>99175</v>
      </c>
      <c r="G34" s="7">
        <v>969</v>
      </c>
      <c r="H34" s="7">
        <v>5</v>
      </c>
      <c r="I34" s="7">
        <v>0</v>
      </c>
      <c r="J34" s="7">
        <v>344</v>
      </c>
      <c r="K34" s="7">
        <v>0</v>
      </c>
      <c r="L34" s="7">
        <v>0</v>
      </c>
    </row>
    <row r="35" spans="1:12" x14ac:dyDescent="0.25">
      <c r="A35" s="1" t="str">
        <f>"120901"</f>
        <v>120901</v>
      </c>
      <c r="B35" s="1" t="s">
        <v>49</v>
      </c>
      <c r="C35" s="1" t="s">
        <v>50</v>
      </c>
      <c r="D35" s="1">
        <v>15267</v>
      </c>
      <c r="E35" s="1">
        <v>12056</v>
      </c>
      <c r="F35" s="1">
        <v>11836</v>
      </c>
      <c r="G35" s="1">
        <v>220</v>
      </c>
      <c r="H35" s="1">
        <v>0</v>
      </c>
      <c r="I35" s="1">
        <v>0</v>
      </c>
      <c r="J35" s="1">
        <v>23</v>
      </c>
      <c r="K35" s="1">
        <v>0</v>
      </c>
      <c r="L35" s="1">
        <v>0</v>
      </c>
    </row>
    <row r="36" spans="1:12" x14ac:dyDescent="0.25">
      <c r="A36" s="1" t="str">
        <f>"120902"</f>
        <v>120902</v>
      </c>
      <c r="B36" s="1" t="s">
        <v>51</v>
      </c>
      <c r="C36" s="1" t="s">
        <v>50</v>
      </c>
      <c r="D36" s="1">
        <v>10024</v>
      </c>
      <c r="E36" s="1">
        <v>7777</v>
      </c>
      <c r="F36" s="1">
        <v>7734</v>
      </c>
      <c r="G36" s="1">
        <v>43</v>
      </c>
      <c r="H36" s="1">
        <v>0</v>
      </c>
      <c r="I36" s="1">
        <v>0</v>
      </c>
      <c r="J36" s="1">
        <v>23</v>
      </c>
      <c r="K36" s="1">
        <v>0</v>
      </c>
      <c r="L36" s="1">
        <v>0</v>
      </c>
    </row>
    <row r="37" spans="1:12" x14ac:dyDescent="0.25">
      <c r="A37" s="1" t="str">
        <f>"120903"</f>
        <v>120903</v>
      </c>
      <c r="B37" s="1" t="s">
        <v>52</v>
      </c>
      <c r="C37" s="1" t="s">
        <v>50</v>
      </c>
      <c r="D37" s="1">
        <v>43876</v>
      </c>
      <c r="E37" s="1">
        <v>34791</v>
      </c>
      <c r="F37" s="1">
        <v>34585</v>
      </c>
      <c r="G37" s="1">
        <v>206</v>
      </c>
      <c r="H37" s="1">
        <v>3</v>
      </c>
      <c r="I37" s="1">
        <v>0</v>
      </c>
      <c r="J37" s="1">
        <v>108</v>
      </c>
      <c r="K37" s="1">
        <v>0</v>
      </c>
      <c r="L37" s="1">
        <v>0</v>
      </c>
    </row>
    <row r="38" spans="1:12" x14ac:dyDescent="0.25">
      <c r="A38" s="1" t="str">
        <f>"120904"</f>
        <v>120904</v>
      </c>
      <c r="B38" s="1" t="s">
        <v>53</v>
      </c>
      <c r="C38" s="1" t="s">
        <v>50</v>
      </c>
      <c r="D38" s="1">
        <v>10972</v>
      </c>
      <c r="E38" s="1">
        <v>8610</v>
      </c>
      <c r="F38" s="1">
        <v>8515</v>
      </c>
      <c r="G38" s="1">
        <v>95</v>
      </c>
      <c r="H38" s="1">
        <v>0</v>
      </c>
      <c r="I38" s="1">
        <v>0</v>
      </c>
      <c r="J38" s="1">
        <v>23</v>
      </c>
      <c r="K38" s="1">
        <v>0</v>
      </c>
      <c r="L38" s="1">
        <v>0</v>
      </c>
    </row>
    <row r="39" spans="1:12" x14ac:dyDescent="0.25">
      <c r="A39" s="1" t="str">
        <f>"120905"</f>
        <v>120905</v>
      </c>
      <c r="B39" s="1" t="s">
        <v>54</v>
      </c>
      <c r="C39" s="1" t="s">
        <v>50</v>
      </c>
      <c r="D39" s="1">
        <v>6557</v>
      </c>
      <c r="E39" s="1">
        <v>5102</v>
      </c>
      <c r="F39" s="1">
        <v>5002</v>
      </c>
      <c r="G39" s="1">
        <v>100</v>
      </c>
      <c r="H39" s="1">
        <v>0</v>
      </c>
      <c r="I39" s="1">
        <v>0</v>
      </c>
      <c r="J39" s="1">
        <v>13</v>
      </c>
      <c r="K39" s="1">
        <v>0</v>
      </c>
      <c r="L39" s="1">
        <v>0</v>
      </c>
    </row>
    <row r="40" spans="1:12" x14ac:dyDescent="0.25">
      <c r="A40" s="1" t="str">
        <f>"120906"</f>
        <v>120906</v>
      </c>
      <c r="B40" s="1" t="s">
        <v>55</v>
      </c>
      <c r="C40" s="1" t="s">
        <v>50</v>
      </c>
      <c r="D40" s="1">
        <v>9510</v>
      </c>
      <c r="E40" s="1">
        <v>7331</v>
      </c>
      <c r="F40" s="1">
        <v>7218</v>
      </c>
      <c r="G40" s="1">
        <v>113</v>
      </c>
      <c r="H40" s="1">
        <v>0</v>
      </c>
      <c r="I40" s="1">
        <v>0</v>
      </c>
      <c r="J40" s="1">
        <v>24</v>
      </c>
      <c r="K40" s="1">
        <v>0</v>
      </c>
      <c r="L40" s="1">
        <v>0</v>
      </c>
    </row>
    <row r="41" spans="1:12" x14ac:dyDescent="0.25">
      <c r="A41" s="1" t="str">
        <f>"120907"</f>
        <v>120907</v>
      </c>
      <c r="B41" s="1" t="s">
        <v>56</v>
      </c>
      <c r="C41" s="1" t="s">
        <v>50</v>
      </c>
      <c r="D41" s="1">
        <v>15088</v>
      </c>
      <c r="E41" s="1">
        <v>11816</v>
      </c>
      <c r="F41" s="1">
        <v>11747</v>
      </c>
      <c r="G41" s="1">
        <v>69</v>
      </c>
      <c r="H41" s="1">
        <v>0</v>
      </c>
      <c r="I41" s="1">
        <v>0</v>
      </c>
      <c r="J41" s="1">
        <v>100</v>
      </c>
      <c r="K41" s="1">
        <v>0</v>
      </c>
      <c r="L41" s="1">
        <v>0</v>
      </c>
    </row>
    <row r="42" spans="1:12" x14ac:dyDescent="0.25">
      <c r="A42" s="1" t="str">
        <f>"120908"</f>
        <v>120908</v>
      </c>
      <c r="B42" s="1" t="s">
        <v>57</v>
      </c>
      <c r="C42" s="1" t="s">
        <v>50</v>
      </c>
      <c r="D42" s="1">
        <v>8840</v>
      </c>
      <c r="E42" s="1">
        <v>6834</v>
      </c>
      <c r="F42" s="1">
        <v>6789</v>
      </c>
      <c r="G42" s="1">
        <v>45</v>
      </c>
      <c r="H42" s="1">
        <v>2</v>
      </c>
      <c r="I42" s="1">
        <v>0</v>
      </c>
      <c r="J42" s="1">
        <v>17</v>
      </c>
      <c r="K42" s="1">
        <v>0</v>
      </c>
      <c r="L42" s="1">
        <v>0</v>
      </c>
    </row>
    <row r="43" spans="1:12" x14ac:dyDescent="0.25">
      <c r="A43" s="1" t="str">
        <f>"120909"</f>
        <v>120909</v>
      </c>
      <c r="B43" s="1" t="s">
        <v>58</v>
      </c>
      <c r="C43" s="1" t="s">
        <v>50</v>
      </c>
      <c r="D43" s="1">
        <v>7504</v>
      </c>
      <c r="E43" s="1">
        <v>5827</v>
      </c>
      <c r="F43" s="1">
        <v>5749</v>
      </c>
      <c r="G43" s="1">
        <v>78</v>
      </c>
      <c r="H43" s="1">
        <v>0</v>
      </c>
      <c r="I43" s="1">
        <v>0</v>
      </c>
      <c r="J43" s="1">
        <v>13</v>
      </c>
      <c r="K43" s="1">
        <v>0</v>
      </c>
      <c r="L43" s="1">
        <v>0</v>
      </c>
    </row>
    <row r="44" spans="1:12" x14ac:dyDescent="0.25">
      <c r="A44" s="7" t="s">
        <v>59</v>
      </c>
      <c r="B44" s="7"/>
      <c r="C44" s="7"/>
      <c r="D44" s="7">
        <v>100863</v>
      </c>
      <c r="E44" s="7">
        <v>84464</v>
      </c>
      <c r="F44" s="7">
        <v>83593</v>
      </c>
      <c r="G44" s="7">
        <v>871</v>
      </c>
      <c r="H44" s="7">
        <v>0</v>
      </c>
      <c r="I44" s="7">
        <v>0</v>
      </c>
      <c r="J44" s="7">
        <v>189</v>
      </c>
      <c r="K44" s="7">
        <v>0</v>
      </c>
      <c r="L44" s="7">
        <v>0</v>
      </c>
    </row>
    <row r="45" spans="1:12" x14ac:dyDescent="0.25">
      <c r="A45" s="1" t="str">
        <f>"121201"</f>
        <v>121201</v>
      </c>
      <c r="B45" s="1" t="s">
        <v>60</v>
      </c>
      <c r="C45" s="1" t="s">
        <v>61</v>
      </c>
      <c r="D45" s="1">
        <v>8920</v>
      </c>
      <c r="E45" s="1">
        <v>7563</v>
      </c>
      <c r="F45" s="1">
        <v>7424</v>
      </c>
      <c r="G45" s="1">
        <v>139</v>
      </c>
      <c r="H45" s="1">
        <v>0</v>
      </c>
      <c r="I45" s="1">
        <v>0</v>
      </c>
      <c r="J45" s="1">
        <v>17</v>
      </c>
      <c r="K45" s="1">
        <v>0</v>
      </c>
      <c r="L45" s="1">
        <v>0</v>
      </c>
    </row>
    <row r="46" spans="1:12" x14ac:dyDescent="0.25">
      <c r="A46" s="1" t="str">
        <f>"121203"</f>
        <v>121203</v>
      </c>
      <c r="B46" s="1" t="s">
        <v>62</v>
      </c>
      <c r="C46" s="1" t="s">
        <v>61</v>
      </c>
      <c r="D46" s="1">
        <v>7177</v>
      </c>
      <c r="E46" s="1">
        <v>6045</v>
      </c>
      <c r="F46" s="1">
        <v>5938</v>
      </c>
      <c r="G46" s="1">
        <v>107</v>
      </c>
      <c r="H46" s="1">
        <v>0</v>
      </c>
      <c r="I46" s="1">
        <v>0</v>
      </c>
      <c r="J46" s="1">
        <v>10</v>
      </c>
      <c r="K46" s="1">
        <v>0</v>
      </c>
      <c r="L46" s="1">
        <v>0</v>
      </c>
    </row>
    <row r="47" spans="1:12" x14ac:dyDescent="0.25">
      <c r="A47" s="1" t="str">
        <f>"121204"</f>
        <v>121204</v>
      </c>
      <c r="B47" s="1" t="s">
        <v>63</v>
      </c>
      <c r="C47" s="1" t="s">
        <v>61</v>
      </c>
      <c r="D47" s="1">
        <v>13975</v>
      </c>
      <c r="E47" s="1">
        <v>11706</v>
      </c>
      <c r="F47" s="1">
        <v>11541</v>
      </c>
      <c r="G47" s="1">
        <v>165</v>
      </c>
      <c r="H47" s="1">
        <v>0</v>
      </c>
      <c r="I47" s="1">
        <v>0</v>
      </c>
      <c r="J47" s="1">
        <v>26</v>
      </c>
      <c r="K47" s="1">
        <v>0</v>
      </c>
      <c r="L47" s="1">
        <v>0</v>
      </c>
    </row>
    <row r="48" spans="1:12" x14ac:dyDescent="0.25">
      <c r="A48" s="1" t="str">
        <f>"121205"</f>
        <v>121205</v>
      </c>
      <c r="B48" s="1" t="s">
        <v>64</v>
      </c>
      <c r="C48" s="1" t="s">
        <v>61</v>
      </c>
      <c r="D48" s="1">
        <v>42943</v>
      </c>
      <c r="E48" s="1">
        <v>36065</v>
      </c>
      <c r="F48" s="1">
        <v>35765</v>
      </c>
      <c r="G48" s="1">
        <v>300</v>
      </c>
      <c r="H48" s="1">
        <v>0</v>
      </c>
      <c r="I48" s="1">
        <v>0</v>
      </c>
      <c r="J48" s="1">
        <v>77</v>
      </c>
      <c r="K48" s="1">
        <v>0</v>
      </c>
      <c r="L48" s="1">
        <v>0</v>
      </c>
    </row>
    <row r="49" spans="1:12" x14ac:dyDescent="0.25">
      <c r="A49" s="1" t="str">
        <f>"121206"</f>
        <v>121206</v>
      </c>
      <c r="B49" s="1" t="s">
        <v>65</v>
      </c>
      <c r="C49" s="1" t="s">
        <v>61</v>
      </c>
      <c r="D49" s="1">
        <v>6890</v>
      </c>
      <c r="E49" s="1">
        <v>5607</v>
      </c>
      <c r="F49" s="1">
        <v>5548</v>
      </c>
      <c r="G49" s="1">
        <v>59</v>
      </c>
      <c r="H49" s="1">
        <v>0</v>
      </c>
      <c r="I49" s="1">
        <v>0</v>
      </c>
      <c r="J49" s="1">
        <v>13</v>
      </c>
      <c r="K49" s="1">
        <v>0</v>
      </c>
      <c r="L49" s="1">
        <v>0</v>
      </c>
    </row>
    <row r="50" spans="1:12" x14ac:dyDescent="0.25">
      <c r="A50" s="1" t="str">
        <f>"121207"</f>
        <v>121207</v>
      </c>
      <c r="B50" s="1" t="s">
        <v>66</v>
      </c>
      <c r="C50" s="1" t="s">
        <v>61</v>
      </c>
      <c r="D50" s="1">
        <v>20958</v>
      </c>
      <c r="E50" s="1">
        <v>17478</v>
      </c>
      <c r="F50" s="1">
        <v>17377</v>
      </c>
      <c r="G50" s="1">
        <v>101</v>
      </c>
      <c r="H50" s="1">
        <v>0</v>
      </c>
      <c r="I50" s="1">
        <v>0</v>
      </c>
      <c r="J50" s="1">
        <v>46</v>
      </c>
      <c r="K50" s="1">
        <v>0</v>
      </c>
      <c r="L50" s="1">
        <v>0</v>
      </c>
    </row>
    <row r="51" spans="1:12" x14ac:dyDescent="0.25">
      <c r="A51" s="7" t="s">
        <v>67</v>
      </c>
      <c r="B51" s="7"/>
      <c r="C51" s="7"/>
      <c r="D51" s="7">
        <v>141296</v>
      </c>
      <c r="E51" s="7">
        <v>116492</v>
      </c>
      <c r="F51" s="7">
        <v>115585</v>
      </c>
      <c r="G51" s="7">
        <v>907</v>
      </c>
      <c r="H51" s="7">
        <v>5</v>
      </c>
      <c r="I51" s="7">
        <v>0</v>
      </c>
      <c r="J51" s="7">
        <v>544</v>
      </c>
      <c r="K51" s="7">
        <v>0</v>
      </c>
      <c r="L51" s="7">
        <v>0</v>
      </c>
    </row>
    <row r="52" spans="1:12" x14ac:dyDescent="0.25">
      <c r="A52" s="1" t="str">
        <f>"121301"</f>
        <v>121301</v>
      </c>
      <c r="B52" s="1" t="s">
        <v>68</v>
      </c>
      <c r="C52" s="1" t="s">
        <v>69</v>
      </c>
      <c r="D52" s="1">
        <v>32389</v>
      </c>
      <c r="E52" s="1">
        <v>27489</v>
      </c>
      <c r="F52" s="1">
        <v>27216</v>
      </c>
      <c r="G52" s="1">
        <v>273</v>
      </c>
      <c r="H52" s="1">
        <v>2</v>
      </c>
      <c r="I52" s="1">
        <v>0</v>
      </c>
      <c r="J52" s="1">
        <v>100</v>
      </c>
      <c r="K52" s="1">
        <v>0</v>
      </c>
      <c r="L52" s="1">
        <v>0</v>
      </c>
    </row>
    <row r="53" spans="1:12" x14ac:dyDescent="0.25">
      <c r="A53" s="1" t="str">
        <f>"121302"</f>
        <v>121302</v>
      </c>
      <c r="B53" s="1" t="s">
        <v>70</v>
      </c>
      <c r="C53" s="1" t="s">
        <v>69</v>
      </c>
      <c r="D53" s="1">
        <v>19330</v>
      </c>
      <c r="E53" s="1">
        <v>16097</v>
      </c>
      <c r="F53" s="1">
        <v>15922</v>
      </c>
      <c r="G53" s="1">
        <v>175</v>
      </c>
      <c r="H53" s="1">
        <v>0</v>
      </c>
      <c r="I53" s="1">
        <v>0</v>
      </c>
      <c r="J53" s="1">
        <v>53</v>
      </c>
      <c r="K53" s="1">
        <v>0</v>
      </c>
      <c r="L53" s="1">
        <v>0</v>
      </c>
    </row>
    <row r="54" spans="1:12" x14ac:dyDescent="0.25">
      <c r="A54" s="1" t="str">
        <f>"121303"</f>
        <v>121303</v>
      </c>
      <c r="B54" s="1" t="s">
        <v>71</v>
      </c>
      <c r="C54" s="1" t="s">
        <v>69</v>
      </c>
      <c r="D54" s="1">
        <v>11572</v>
      </c>
      <c r="E54" s="1">
        <v>9686</v>
      </c>
      <c r="F54" s="1">
        <v>9625</v>
      </c>
      <c r="G54" s="1">
        <v>61</v>
      </c>
      <c r="H54" s="1">
        <v>0</v>
      </c>
      <c r="I54" s="1">
        <v>0</v>
      </c>
      <c r="J54" s="1">
        <v>131</v>
      </c>
      <c r="K54" s="1">
        <v>0</v>
      </c>
      <c r="L54" s="1">
        <v>0</v>
      </c>
    </row>
    <row r="55" spans="1:12" x14ac:dyDescent="0.25">
      <c r="A55" s="1" t="str">
        <f>"121304"</f>
        <v>121304</v>
      </c>
      <c r="B55" s="1" t="s">
        <v>72</v>
      </c>
      <c r="C55" s="1" t="s">
        <v>69</v>
      </c>
      <c r="D55" s="1">
        <v>31871</v>
      </c>
      <c r="E55" s="1">
        <v>25992</v>
      </c>
      <c r="F55" s="1">
        <v>25837</v>
      </c>
      <c r="G55" s="1">
        <v>155</v>
      </c>
      <c r="H55" s="1">
        <v>0</v>
      </c>
      <c r="I55" s="1">
        <v>0</v>
      </c>
      <c r="J55" s="1">
        <v>112</v>
      </c>
      <c r="K55" s="1">
        <v>0</v>
      </c>
      <c r="L55" s="1">
        <v>0</v>
      </c>
    </row>
    <row r="56" spans="1:12" x14ac:dyDescent="0.25">
      <c r="A56" s="1" t="str">
        <f>"121305"</f>
        <v>121305</v>
      </c>
      <c r="B56" s="1" t="s">
        <v>73</v>
      </c>
      <c r="C56" s="1" t="s">
        <v>69</v>
      </c>
      <c r="D56" s="1">
        <v>8119</v>
      </c>
      <c r="E56" s="1">
        <v>6507</v>
      </c>
      <c r="F56" s="1">
        <v>6479</v>
      </c>
      <c r="G56" s="1">
        <v>28</v>
      </c>
      <c r="H56" s="1">
        <v>0</v>
      </c>
      <c r="I56" s="1">
        <v>0</v>
      </c>
      <c r="J56" s="1">
        <v>17</v>
      </c>
      <c r="K56" s="1">
        <v>0</v>
      </c>
      <c r="L56" s="1">
        <v>0</v>
      </c>
    </row>
    <row r="57" spans="1:12" x14ac:dyDescent="0.25">
      <c r="A57" s="1" t="str">
        <f>"121306"</f>
        <v>121306</v>
      </c>
      <c r="B57" s="1" t="s">
        <v>74</v>
      </c>
      <c r="C57" s="1" t="s">
        <v>69</v>
      </c>
      <c r="D57" s="1">
        <v>18537</v>
      </c>
      <c r="E57" s="1">
        <v>14997</v>
      </c>
      <c r="F57" s="1">
        <v>14874</v>
      </c>
      <c r="G57" s="1">
        <v>123</v>
      </c>
      <c r="H57" s="1">
        <v>3</v>
      </c>
      <c r="I57" s="1">
        <v>0</v>
      </c>
      <c r="J57" s="1">
        <v>71</v>
      </c>
      <c r="K57" s="1">
        <v>0</v>
      </c>
      <c r="L57" s="1">
        <v>0</v>
      </c>
    </row>
    <row r="58" spans="1:12" x14ac:dyDescent="0.25">
      <c r="A58" s="1" t="str">
        <f>"121307"</f>
        <v>121307</v>
      </c>
      <c r="B58" s="1" t="s">
        <v>75</v>
      </c>
      <c r="C58" s="1" t="s">
        <v>69</v>
      </c>
      <c r="D58" s="1">
        <v>4229</v>
      </c>
      <c r="E58" s="1">
        <v>3356</v>
      </c>
      <c r="F58" s="1">
        <v>3351</v>
      </c>
      <c r="G58" s="1">
        <v>5</v>
      </c>
      <c r="H58" s="1">
        <v>0</v>
      </c>
      <c r="I58" s="1">
        <v>0</v>
      </c>
      <c r="J58" s="1">
        <v>8</v>
      </c>
      <c r="K58" s="1">
        <v>0</v>
      </c>
      <c r="L58" s="1">
        <v>0</v>
      </c>
    </row>
    <row r="59" spans="1:12" x14ac:dyDescent="0.25">
      <c r="A59" s="1" t="str">
        <f>"121308"</f>
        <v>121308</v>
      </c>
      <c r="B59" s="1" t="s">
        <v>76</v>
      </c>
      <c r="C59" s="1" t="s">
        <v>69</v>
      </c>
      <c r="D59" s="1">
        <v>6363</v>
      </c>
      <c r="E59" s="1">
        <v>5210</v>
      </c>
      <c r="F59" s="1">
        <v>5192</v>
      </c>
      <c r="G59" s="1">
        <v>18</v>
      </c>
      <c r="H59" s="1">
        <v>0</v>
      </c>
      <c r="I59" s="1">
        <v>0</v>
      </c>
      <c r="J59" s="1">
        <v>14</v>
      </c>
      <c r="K59" s="1">
        <v>0</v>
      </c>
      <c r="L59" s="1">
        <v>0</v>
      </c>
    </row>
    <row r="60" spans="1:12" x14ac:dyDescent="0.25">
      <c r="A60" s="1" t="str">
        <f>"121309"</f>
        <v>121309</v>
      </c>
      <c r="B60" s="1" t="s">
        <v>77</v>
      </c>
      <c r="C60" s="1" t="s">
        <v>69</v>
      </c>
      <c r="D60" s="1">
        <v>8886</v>
      </c>
      <c r="E60" s="1">
        <v>7158</v>
      </c>
      <c r="F60" s="1">
        <v>7089</v>
      </c>
      <c r="G60" s="1">
        <v>69</v>
      </c>
      <c r="H60" s="1">
        <v>0</v>
      </c>
      <c r="I60" s="1">
        <v>0</v>
      </c>
      <c r="J60" s="1">
        <v>38</v>
      </c>
      <c r="K60" s="1">
        <v>0</v>
      </c>
      <c r="L60" s="1">
        <v>0</v>
      </c>
    </row>
    <row r="61" spans="1:12" x14ac:dyDescent="0.25">
      <c r="A61" s="7" t="s">
        <v>78</v>
      </c>
      <c r="B61" s="7"/>
      <c r="C61" s="7"/>
      <c r="D61" s="7">
        <v>41310</v>
      </c>
      <c r="E61" s="7">
        <v>33974</v>
      </c>
      <c r="F61" s="7">
        <v>33307</v>
      </c>
      <c r="G61" s="7">
        <v>667</v>
      </c>
      <c r="H61" s="7">
        <v>0</v>
      </c>
      <c r="I61" s="7">
        <v>0</v>
      </c>
      <c r="J61" s="7">
        <v>167</v>
      </c>
      <c r="K61" s="7">
        <v>0</v>
      </c>
      <c r="L61" s="7">
        <v>0</v>
      </c>
    </row>
    <row r="62" spans="1:12" x14ac:dyDescent="0.25">
      <c r="A62" s="1" t="str">
        <f>"121401"</f>
        <v>121401</v>
      </c>
      <c r="B62" s="1" t="s">
        <v>79</v>
      </c>
      <c r="C62" s="1" t="s">
        <v>80</v>
      </c>
      <c r="D62" s="1">
        <v>8942</v>
      </c>
      <c r="E62" s="1">
        <v>7093</v>
      </c>
      <c r="F62" s="1">
        <v>6975</v>
      </c>
      <c r="G62" s="1">
        <v>118</v>
      </c>
      <c r="H62" s="1">
        <v>0</v>
      </c>
      <c r="I62" s="1">
        <v>0</v>
      </c>
      <c r="J62" s="1">
        <v>90</v>
      </c>
      <c r="K62" s="1">
        <v>0</v>
      </c>
      <c r="L62" s="1">
        <v>0</v>
      </c>
    </row>
    <row r="63" spans="1:12" x14ac:dyDescent="0.25">
      <c r="A63" s="1" t="str">
        <f>"121402"</f>
        <v>121402</v>
      </c>
      <c r="B63" s="1" t="s">
        <v>81</v>
      </c>
      <c r="C63" s="1" t="s">
        <v>80</v>
      </c>
      <c r="D63" s="1">
        <v>5133</v>
      </c>
      <c r="E63" s="1">
        <v>4341</v>
      </c>
      <c r="F63" s="1">
        <v>4246</v>
      </c>
      <c r="G63" s="1">
        <v>95</v>
      </c>
      <c r="H63" s="1">
        <v>0</v>
      </c>
      <c r="I63" s="1">
        <v>0</v>
      </c>
      <c r="J63" s="1">
        <v>10</v>
      </c>
      <c r="K63" s="1">
        <v>0</v>
      </c>
      <c r="L63" s="1">
        <v>0</v>
      </c>
    </row>
    <row r="64" spans="1:12" x14ac:dyDescent="0.25">
      <c r="A64" s="1" t="str">
        <f>"121403"</f>
        <v>121403</v>
      </c>
      <c r="B64" s="1" t="s">
        <v>82</v>
      </c>
      <c r="C64" s="1" t="s">
        <v>80</v>
      </c>
      <c r="D64" s="1">
        <v>5482</v>
      </c>
      <c r="E64" s="1">
        <v>4538</v>
      </c>
      <c r="F64" s="1">
        <v>4419</v>
      </c>
      <c r="G64" s="1">
        <v>119</v>
      </c>
      <c r="H64" s="1">
        <v>0</v>
      </c>
      <c r="I64" s="1">
        <v>0</v>
      </c>
      <c r="J64" s="1">
        <v>9</v>
      </c>
      <c r="K64" s="1">
        <v>0</v>
      </c>
      <c r="L64" s="1">
        <v>0</v>
      </c>
    </row>
    <row r="65" spans="1:12" x14ac:dyDescent="0.25">
      <c r="A65" s="1" t="str">
        <f>"121404"</f>
        <v>121404</v>
      </c>
      <c r="B65" s="1" t="s">
        <v>83</v>
      </c>
      <c r="C65" s="1" t="s">
        <v>80</v>
      </c>
      <c r="D65" s="1">
        <v>3426</v>
      </c>
      <c r="E65" s="1">
        <v>2758</v>
      </c>
      <c r="F65" s="1">
        <v>2727</v>
      </c>
      <c r="G65" s="1">
        <v>31</v>
      </c>
      <c r="H65" s="1">
        <v>0</v>
      </c>
      <c r="I65" s="1">
        <v>0</v>
      </c>
      <c r="J65" s="1">
        <v>18</v>
      </c>
      <c r="K65" s="1">
        <v>0</v>
      </c>
      <c r="L65" s="1">
        <v>0</v>
      </c>
    </row>
    <row r="66" spans="1:12" x14ac:dyDescent="0.25">
      <c r="A66" s="1" t="str">
        <f>"121405"</f>
        <v>121405</v>
      </c>
      <c r="B66" s="1" t="s">
        <v>84</v>
      </c>
      <c r="C66" s="1" t="s">
        <v>80</v>
      </c>
      <c r="D66" s="1">
        <v>15116</v>
      </c>
      <c r="E66" s="1">
        <v>12574</v>
      </c>
      <c r="F66" s="1">
        <v>12362</v>
      </c>
      <c r="G66" s="1">
        <v>212</v>
      </c>
      <c r="H66" s="1">
        <v>0</v>
      </c>
      <c r="I66" s="1">
        <v>0</v>
      </c>
      <c r="J66" s="1">
        <v>32</v>
      </c>
      <c r="K66" s="1">
        <v>0</v>
      </c>
      <c r="L66" s="1">
        <v>0</v>
      </c>
    </row>
    <row r="67" spans="1:12" x14ac:dyDescent="0.25">
      <c r="A67" s="1" t="str">
        <f>"121406"</f>
        <v>121406</v>
      </c>
      <c r="B67" s="1" t="s">
        <v>85</v>
      </c>
      <c r="C67" s="1" t="s">
        <v>80</v>
      </c>
      <c r="D67" s="1">
        <v>3211</v>
      </c>
      <c r="E67" s="1">
        <v>2670</v>
      </c>
      <c r="F67" s="1">
        <v>2578</v>
      </c>
      <c r="G67" s="1">
        <v>92</v>
      </c>
      <c r="H67" s="1">
        <v>0</v>
      </c>
      <c r="I67" s="1">
        <v>0</v>
      </c>
      <c r="J67" s="1">
        <v>8</v>
      </c>
      <c r="K67" s="1">
        <v>0</v>
      </c>
      <c r="L67" s="1">
        <v>0</v>
      </c>
    </row>
    <row r="68" spans="1:12" x14ac:dyDescent="0.25">
      <c r="A68" s="7" t="s">
        <v>86</v>
      </c>
      <c r="B68" s="7"/>
      <c r="C68" s="7"/>
      <c r="D68" s="7">
        <v>153328</v>
      </c>
      <c r="E68" s="7">
        <v>123552</v>
      </c>
      <c r="F68" s="7">
        <v>122440</v>
      </c>
      <c r="G68" s="7">
        <v>1112</v>
      </c>
      <c r="H68" s="7">
        <v>9</v>
      </c>
      <c r="I68" s="7">
        <v>0</v>
      </c>
      <c r="J68" s="7">
        <v>396</v>
      </c>
      <c r="K68" s="7">
        <v>0</v>
      </c>
      <c r="L68" s="7">
        <v>0</v>
      </c>
    </row>
    <row r="69" spans="1:12" x14ac:dyDescent="0.25">
      <c r="A69" s="1" t="str">
        <f>"121801"</f>
        <v>121801</v>
      </c>
      <c r="B69" s="1" t="s">
        <v>87</v>
      </c>
      <c r="C69" s="1" t="s">
        <v>88</v>
      </c>
      <c r="D69" s="1">
        <v>40456</v>
      </c>
      <c r="E69" s="1">
        <v>32896</v>
      </c>
      <c r="F69" s="1">
        <v>32735</v>
      </c>
      <c r="G69" s="1">
        <v>161</v>
      </c>
      <c r="H69" s="1">
        <v>2</v>
      </c>
      <c r="I69" s="1">
        <v>0</v>
      </c>
      <c r="J69" s="1">
        <v>77</v>
      </c>
      <c r="K69" s="1">
        <v>0</v>
      </c>
      <c r="L69" s="1">
        <v>0</v>
      </c>
    </row>
    <row r="70" spans="1:12" x14ac:dyDescent="0.25">
      <c r="A70" s="1" t="str">
        <f>"121802"</f>
        <v>121802</v>
      </c>
      <c r="B70" s="1" t="s">
        <v>89</v>
      </c>
      <c r="C70" s="1" t="s">
        <v>88</v>
      </c>
      <c r="D70" s="1">
        <v>10650</v>
      </c>
      <c r="E70" s="1">
        <v>8445</v>
      </c>
      <c r="F70" s="1">
        <v>8273</v>
      </c>
      <c r="G70" s="1">
        <v>172</v>
      </c>
      <c r="H70" s="1">
        <v>1</v>
      </c>
      <c r="I70" s="1">
        <v>0</v>
      </c>
      <c r="J70" s="1">
        <v>21</v>
      </c>
      <c r="K70" s="1">
        <v>0</v>
      </c>
      <c r="L70" s="1">
        <v>0</v>
      </c>
    </row>
    <row r="71" spans="1:12" x14ac:dyDescent="0.25">
      <c r="A71" s="1" t="str">
        <f>"121803"</f>
        <v>121803</v>
      </c>
      <c r="B71" s="1" t="s">
        <v>90</v>
      </c>
      <c r="C71" s="1" t="s">
        <v>88</v>
      </c>
      <c r="D71" s="1">
        <v>19459</v>
      </c>
      <c r="E71" s="1">
        <v>15666</v>
      </c>
      <c r="F71" s="1">
        <v>15466</v>
      </c>
      <c r="G71" s="1">
        <v>200</v>
      </c>
      <c r="H71" s="1">
        <v>0</v>
      </c>
      <c r="I71" s="1">
        <v>0</v>
      </c>
      <c r="J71" s="1">
        <v>53</v>
      </c>
      <c r="K71" s="1">
        <v>0</v>
      </c>
      <c r="L71" s="1">
        <v>0</v>
      </c>
    </row>
    <row r="72" spans="1:12" x14ac:dyDescent="0.25">
      <c r="A72" s="1" t="str">
        <f>"121804"</f>
        <v>121804</v>
      </c>
      <c r="B72" s="1" t="s">
        <v>91</v>
      </c>
      <c r="C72" s="1" t="s">
        <v>88</v>
      </c>
      <c r="D72" s="1">
        <v>6118</v>
      </c>
      <c r="E72" s="1">
        <v>4875</v>
      </c>
      <c r="F72" s="1">
        <v>4773</v>
      </c>
      <c r="G72" s="1">
        <v>102</v>
      </c>
      <c r="H72" s="1">
        <v>1</v>
      </c>
      <c r="I72" s="1">
        <v>0</v>
      </c>
      <c r="J72" s="1">
        <v>75</v>
      </c>
      <c r="K72" s="1">
        <v>0</v>
      </c>
      <c r="L72" s="1">
        <v>0</v>
      </c>
    </row>
    <row r="73" spans="1:12" x14ac:dyDescent="0.25">
      <c r="A73" s="1" t="str">
        <f>"121805"</f>
        <v>121805</v>
      </c>
      <c r="B73" s="1" t="s">
        <v>92</v>
      </c>
      <c r="C73" s="1" t="s">
        <v>88</v>
      </c>
      <c r="D73" s="1">
        <v>4121</v>
      </c>
      <c r="E73" s="1">
        <v>3277</v>
      </c>
      <c r="F73" s="1">
        <v>3254</v>
      </c>
      <c r="G73" s="1">
        <v>23</v>
      </c>
      <c r="H73" s="1">
        <v>0</v>
      </c>
      <c r="I73" s="1">
        <v>0</v>
      </c>
      <c r="J73" s="1">
        <v>6</v>
      </c>
      <c r="K73" s="1">
        <v>0</v>
      </c>
      <c r="L73" s="1">
        <v>0</v>
      </c>
    </row>
    <row r="74" spans="1:12" x14ac:dyDescent="0.25">
      <c r="A74" s="1" t="str">
        <f>"121806"</f>
        <v>121806</v>
      </c>
      <c r="B74" s="1" t="s">
        <v>93</v>
      </c>
      <c r="C74" s="1" t="s">
        <v>88</v>
      </c>
      <c r="D74" s="1">
        <v>9836</v>
      </c>
      <c r="E74" s="1">
        <v>7919</v>
      </c>
      <c r="F74" s="1">
        <v>7871</v>
      </c>
      <c r="G74" s="1">
        <v>48</v>
      </c>
      <c r="H74" s="1">
        <v>0</v>
      </c>
      <c r="I74" s="1">
        <v>0</v>
      </c>
      <c r="J74" s="1">
        <v>17</v>
      </c>
      <c r="K74" s="1">
        <v>0</v>
      </c>
      <c r="L74" s="1">
        <v>0</v>
      </c>
    </row>
    <row r="75" spans="1:12" x14ac:dyDescent="0.25">
      <c r="A75" s="1" t="str">
        <f>"121807"</f>
        <v>121807</v>
      </c>
      <c r="B75" s="1" t="s">
        <v>94</v>
      </c>
      <c r="C75" s="1" t="s">
        <v>88</v>
      </c>
      <c r="D75" s="1">
        <v>6749</v>
      </c>
      <c r="E75" s="1">
        <v>5462</v>
      </c>
      <c r="F75" s="1">
        <v>5419</v>
      </c>
      <c r="G75" s="1">
        <v>43</v>
      </c>
      <c r="H75" s="1">
        <v>0</v>
      </c>
      <c r="I75" s="1">
        <v>0</v>
      </c>
      <c r="J75" s="1">
        <v>11</v>
      </c>
      <c r="K75" s="1">
        <v>0</v>
      </c>
      <c r="L75" s="1">
        <v>0</v>
      </c>
    </row>
    <row r="76" spans="1:12" x14ac:dyDescent="0.25">
      <c r="A76" s="1" t="str">
        <f>"121808"</f>
        <v>121808</v>
      </c>
      <c r="B76" s="1" t="s">
        <v>95</v>
      </c>
      <c r="C76" s="1" t="s">
        <v>88</v>
      </c>
      <c r="D76" s="1">
        <v>8232</v>
      </c>
      <c r="E76" s="1">
        <v>6425</v>
      </c>
      <c r="F76" s="1">
        <v>6377</v>
      </c>
      <c r="G76" s="1">
        <v>48</v>
      </c>
      <c r="H76" s="1">
        <v>0</v>
      </c>
      <c r="I76" s="1">
        <v>0</v>
      </c>
      <c r="J76" s="1">
        <v>14</v>
      </c>
      <c r="K76" s="1">
        <v>0</v>
      </c>
      <c r="L76" s="1">
        <v>0</v>
      </c>
    </row>
    <row r="77" spans="1:12" x14ac:dyDescent="0.25">
      <c r="A77" s="1" t="str">
        <f>"121809"</f>
        <v>121809</v>
      </c>
      <c r="B77" s="1" t="s">
        <v>96</v>
      </c>
      <c r="C77" s="1" t="s">
        <v>88</v>
      </c>
      <c r="D77" s="1">
        <v>34937</v>
      </c>
      <c r="E77" s="1">
        <v>28700</v>
      </c>
      <c r="F77" s="1">
        <v>28438</v>
      </c>
      <c r="G77" s="1">
        <v>262</v>
      </c>
      <c r="H77" s="1">
        <v>4</v>
      </c>
      <c r="I77" s="1">
        <v>0</v>
      </c>
      <c r="J77" s="1">
        <v>103</v>
      </c>
      <c r="K77" s="1">
        <v>0</v>
      </c>
      <c r="L77" s="1">
        <v>0</v>
      </c>
    </row>
    <row r="78" spans="1:12" x14ac:dyDescent="0.25">
      <c r="A78" s="1" t="str">
        <f>"121810"</f>
        <v>121810</v>
      </c>
      <c r="B78" s="1" t="s">
        <v>97</v>
      </c>
      <c r="C78" s="1" t="s">
        <v>88</v>
      </c>
      <c r="D78" s="1">
        <v>12770</v>
      </c>
      <c r="E78" s="1">
        <v>9887</v>
      </c>
      <c r="F78" s="1">
        <v>9834</v>
      </c>
      <c r="G78" s="1">
        <v>53</v>
      </c>
      <c r="H78" s="1">
        <v>1</v>
      </c>
      <c r="I78" s="1">
        <v>0</v>
      </c>
      <c r="J78" s="1">
        <v>19</v>
      </c>
      <c r="K78" s="1">
        <v>0</v>
      </c>
      <c r="L78" s="1">
        <v>0</v>
      </c>
    </row>
    <row r="79" spans="1:12" x14ac:dyDescent="0.25">
      <c r="A79" s="7" t="s">
        <v>98</v>
      </c>
      <c r="B79" s="7"/>
      <c r="C79" s="7"/>
      <c r="D79" s="7">
        <v>135173</v>
      </c>
      <c r="E79" s="7">
        <v>105685</v>
      </c>
      <c r="F79" s="7">
        <v>103418</v>
      </c>
      <c r="G79" s="7">
        <v>2267</v>
      </c>
      <c r="H79" s="7">
        <v>21</v>
      </c>
      <c r="I79" s="7">
        <v>1</v>
      </c>
      <c r="J79" s="7">
        <v>322</v>
      </c>
      <c r="K79" s="7">
        <v>0</v>
      </c>
      <c r="L79" s="7">
        <v>0</v>
      </c>
    </row>
    <row r="80" spans="1:12" x14ac:dyDescent="0.25">
      <c r="A80" s="1" t="str">
        <f>"121901"</f>
        <v>121901</v>
      </c>
      <c r="B80" s="1" t="s">
        <v>99</v>
      </c>
      <c r="C80" s="1" t="s">
        <v>100</v>
      </c>
      <c r="D80" s="1">
        <v>11261</v>
      </c>
      <c r="E80" s="1">
        <v>8738</v>
      </c>
      <c r="F80" s="1">
        <v>8464</v>
      </c>
      <c r="G80" s="1">
        <v>274</v>
      </c>
      <c r="H80" s="1">
        <v>2</v>
      </c>
      <c r="I80" s="1">
        <v>0</v>
      </c>
      <c r="J80" s="1">
        <v>32</v>
      </c>
      <c r="K80" s="1">
        <v>0</v>
      </c>
      <c r="L80" s="1">
        <v>0</v>
      </c>
    </row>
    <row r="81" spans="1:12" x14ac:dyDescent="0.25">
      <c r="A81" s="1" t="str">
        <f>"121902"</f>
        <v>121902</v>
      </c>
      <c r="B81" s="1" t="s">
        <v>101</v>
      </c>
      <c r="C81" s="1" t="s">
        <v>100</v>
      </c>
      <c r="D81" s="1">
        <v>18395</v>
      </c>
      <c r="E81" s="1">
        <v>14483</v>
      </c>
      <c r="F81" s="1">
        <v>14176</v>
      </c>
      <c r="G81" s="1">
        <v>307</v>
      </c>
      <c r="H81" s="1">
        <v>0</v>
      </c>
      <c r="I81" s="1">
        <v>0</v>
      </c>
      <c r="J81" s="1">
        <v>48</v>
      </c>
      <c r="K81" s="1">
        <v>0</v>
      </c>
      <c r="L81" s="1">
        <v>0</v>
      </c>
    </row>
    <row r="82" spans="1:12" x14ac:dyDescent="0.25">
      <c r="A82" s="1" t="str">
        <f>"121903"</f>
        <v>121903</v>
      </c>
      <c r="B82" s="1" t="s">
        <v>102</v>
      </c>
      <c r="C82" s="1" t="s">
        <v>100</v>
      </c>
      <c r="D82" s="1">
        <v>11027</v>
      </c>
      <c r="E82" s="1">
        <v>8792</v>
      </c>
      <c r="F82" s="1">
        <v>8634</v>
      </c>
      <c r="G82" s="1">
        <v>158</v>
      </c>
      <c r="H82" s="1">
        <v>0</v>
      </c>
      <c r="I82" s="1">
        <v>0</v>
      </c>
      <c r="J82" s="1">
        <v>37</v>
      </c>
      <c r="K82" s="1">
        <v>0</v>
      </c>
      <c r="L82" s="1">
        <v>0</v>
      </c>
    </row>
    <row r="83" spans="1:12" x14ac:dyDescent="0.25">
      <c r="A83" s="1" t="str">
        <f>"121904"</f>
        <v>121904</v>
      </c>
      <c r="B83" s="1" t="s">
        <v>103</v>
      </c>
      <c r="C83" s="1" t="s">
        <v>100</v>
      </c>
      <c r="D83" s="1">
        <v>31338</v>
      </c>
      <c r="E83" s="1">
        <v>24047</v>
      </c>
      <c r="F83" s="1">
        <v>23626</v>
      </c>
      <c r="G83" s="1">
        <v>421</v>
      </c>
      <c r="H83" s="1">
        <v>1</v>
      </c>
      <c r="I83" s="1">
        <v>0</v>
      </c>
      <c r="J83" s="1">
        <v>62</v>
      </c>
      <c r="K83" s="1">
        <v>0</v>
      </c>
      <c r="L83" s="1">
        <v>0</v>
      </c>
    </row>
    <row r="84" spans="1:12" x14ac:dyDescent="0.25">
      <c r="A84" s="1" t="str">
        <f>"121905"</f>
        <v>121905</v>
      </c>
      <c r="B84" s="1" t="s">
        <v>104</v>
      </c>
      <c r="C84" s="1" t="s">
        <v>100</v>
      </c>
      <c r="D84" s="1">
        <v>63152</v>
      </c>
      <c r="E84" s="1">
        <v>49625</v>
      </c>
      <c r="F84" s="1">
        <v>48518</v>
      </c>
      <c r="G84" s="1">
        <v>1107</v>
      </c>
      <c r="H84" s="1">
        <v>18</v>
      </c>
      <c r="I84" s="1">
        <v>1</v>
      </c>
      <c r="J84" s="1">
        <v>143</v>
      </c>
      <c r="K84" s="1">
        <v>0</v>
      </c>
      <c r="L84" s="1">
        <v>0</v>
      </c>
    </row>
    <row r="85" spans="1:12" x14ac:dyDescent="0.25">
      <c r="A85" s="1" t="s">
        <v>105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7" t="str">
        <f>"126101"</f>
        <v>126101</v>
      </c>
      <c r="B86" s="7" t="s">
        <v>106</v>
      </c>
      <c r="C86" s="7" t="s">
        <v>15</v>
      </c>
      <c r="D86" s="7">
        <v>719224</v>
      </c>
      <c r="E86" s="7">
        <v>591171</v>
      </c>
      <c r="F86" s="7">
        <v>566092</v>
      </c>
      <c r="G86" s="7">
        <v>25079</v>
      </c>
      <c r="H86" s="7">
        <v>390</v>
      </c>
      <c r="I86" s="7">
        <v>15</v>
      </c>
      <c r="J86" s="7">
        <v>1968</v>
      </c>
      <c r="K86" s="7">
        <v>0</v>
      </c>
      <c r="L86" s="7">
        <v>0</v>
      </c>
    </row>
    <row r="87" spans="1:12" x14ac:dyDescent="0.25">
      <c r="A87" s="7" t="s">
        <v>107</v>
      </c>
      <c r="B87" s="7"/>
      <c r="C87" s="7"/>
      <c r="D87" s="7">
        <v>1859464</v>
      </c>
      <c r="E87" s="7">
        <v>1512910</v>
      </c>
      <c r="F87" s="7">
        <v>1473602</v>
      </c>
      <c r="G87" s="7">
        <v>39308</v>
      </c>
      <c r="H87" s="7">
        <v>483</v>
      </c>
      <c r="I87" s="7">
        <v>23</v>
      </c>
      <c r="J87" s="7">
        <v>5294</v>
      </c>
      <c r="K87" s="7">
        <v>0</v>
      </c>
      <c r="L87" s="7">
        <v>0</v>
      </c>
    </row>
  </sheetData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Ślęczek</dc:creator>
  <cp:lastModifiedBy>Andrzej Ślęczek</cp:lastModifiedBy>
  <cp:lastPrinted>2026-10-09T14:34:47Z</cp:lastPrinted>
  <dcterms:created xsi:type="dcterms:W3CDTF">2026-10-09T14:22:59Z</dcterms:created>
  <dcterms:modified xsi:type="dcterms:W3CDTF">2026-10-09T14:34:55Z</dcterms:modified>
</cp:coreProperties>
</file>